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0515" windowHeight="6690" firstSheet="3" activeTab="3"/>
  </bookViews>
  <sheets>
    <sheet name="Ensino Privado-Público" sheetId="1" r:id="rId1"/>
    <sheet name="Por Sexo" sheetId="3" r:id="rId2"/>
    <sheet name="subsistema de ensino" sheetId="6" r:id="rId3"/>
    <sheet name="Áreas de Educação e Formação" sheetId="8" r:id="rId4"/>
    <sheet name="Taxa de abondono precoce" sheetId="9" r:id="rId5"/>
    <sheet name="Doutoramentos" sheetId="10" r:id="rId6"/>
    <sheet name="Sheet1" sheetId="11" state="hidden" r:id="rId7"/>
  </sheets>
  <calcPr calcId="145621"/>
</workbook>
</file>

<file path=xl/calcChain.xml><?xml version="1.0" encoding="utf-8"?>
<calcChain xmlns="http://schemas.openxmlformats.org/spreadsheetml/2006/main">
  <c r="I128" i="10" l="1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27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26" i="10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04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03" i="9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24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23" i="8"/>
  <c r="G123" i="8"/>
  <c r="L142" i="8"/>
  <c r="L143" i="8"/>
  <c r="K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19" i="3"/>
  <c r="G153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18" i="3"/>
  <c r="F118" i="3"/>
  <c r="F153" i="3"/>
  <c r="H128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13" i="1"/>
  <c r="K147" i="1" l="1"/>
  <c r="K146" i="1"/>
  <c r="F119" i="1"/>
  <c r="F123" i="1"/>
  <c r="E150" i="1"/>
  <c r="E115" i="1"/>
  <c r="E119" i="1"/>
  <c r="G119" i="1" s="1"/>
  <c r="E123" i="1"/>
  <c r="G123" i="1" s="1"/>
  <c r="E127" i="1"/>
  <c r="E131" i="1"/>
  <c r="E135" i="1"/>
  <c r="G135" i="1" s="1"/>
  <c r="E139" i="1"/>
  <c r="G139" i="1" s="1"/>
  <c r="E143" i="1"/>
  <c r="E147" i="1"/>
  <c r="E148" i="1"/>
  <c r="D84" i="1"/>
  <c r="D83" i="1"/>
  <c r="C54" i="1"/>
  <c r="C52" i="1"/>
  <c r="C50" i="1"/>
  <c r="C49" i="1"/>
  <c r="C48" i="1"/>
  <c r="C47" i="1"/>
  <c r="C46" i="1"/>
  <c r="C45" i="1"/>
  <c r="F132" i="3"/>
  <c r="F133" i="3"/>
  <c r="F149" i="3"/>
  <c r="F130" i="8"/>
  <c r="F131" i="8"/>
  <c r="F138" i="8"/>
  <c r="F139" i="8"/>
  <c r="F146" i="8"/>
  <c r="F147" i="8"/>
  <c r="F124" i="8"/>
  <c r="F105" i="9"/>
  <c r="F113" i="9"/>
  <c r="F121" i="9"/>
  <c r="L129" i="10"/>
  <c r="F128" i="10" s="1"/>
  <c r="G128" i="10" s="1"/>
  <c r="L128" i="10"/>
  <c r="E105" i="9"/>
  <c r="E106" i="9"/>
  <c r="F106" i="9" s="1"/>
  <c r="E113" i="9"/>
  <c r="E114" i="9"/>
  <c r="F114" i="9" s="1"/>
  <c r="E121" i="9"/>
  <c r="E122" i="9"/>
  <c r="F122" i="9" s="1"/>
  <c r="K106" i="9"/>
  <c r="E126" i="9" s="1"/>
  <c r="K105" i="9"/>
  <c r="E125" i="9" s="1"/>
  <c r="E120" i="3"/>
  <c r="F120" i="3" s="1"/>
  <c r="E124" i="3"/>
  <c r="F124" i="3" s="1"/>
  <c r="E125" i="3"/>
  <c r="F125" i="3" s="1"/>
  <c r="E128" i="3"/>
  <c r="F128" i="3" s="1"/>
  <c r="E132" i="3"/>
  <c r="E133" i="3"/>
  <c r="E136" i="3"/>
  <c r="F136" i="3" s="1"/>
  <c r="E140" i="3"/>
  <c r="F140" i="3" s="1"/>
  <c r="E141" i="3"/>
  <c r="F141" i="3" s="1"/>
  <c r="E144" i="3"/>
  <c r="F144" i="3" s="1"/>
  <c r="E148" i="3"/>
  <c r="F148" i="3" s="1"/>
  <c r="E149" i="3"/>
  <c r="E152" i="3"/>
  <c r="F152" i="3" s="1"/>
  <c r="E156" i="3"/>
  <c r="E157" i="3"/>
  <c r="K118" i="3"/>
  <c r="F127" i="1" l="1"/>
  <c r="G127" i="1"/>
  <c r="F147" i="1"/>
  <c r="G147" i="1"/>
  <c r="F131" i="1"/>
  <c r="G131" i="1"/>
  <c r="F115" i="1"/>
  <c r="G115" i="1"/>
  <c r="F143" i="1"/>
  <c r="G143" i="1"/>
  <c r="F139" i="1"/>
  <c r="F135" i="1"/>
  <c r="E118" i="9"/>
  <c r="F118" i="9" s="1"/>
  <c r="E110" i="9"/>
  <c r="F110" i="9" s="1"/>
  <c r="E127" i="9"/>
  <c r="F125" i="8"/>
  <c r="G125" i="8" s="1"/>
  <c r="F129" i="8"/>
  <c r="G129" i="8" s="1"/>
  <c r="F133" i="8"/>
  <c r="G133" i="8" s="1"/>
  <c r="F137" i="8"/>
  <c r="G137" i="8" s="1"/>
  <c r="F141" i="8"/>
  <c r="G141" i="8" s="1"/>
  <c r="F145" i="8"/>
  <c r="G145" i="8" s="1"/>
  <c r="F149" i="8"/>
  <c r="F143" i="8"/>
  <c r="G143" i="8" s="1"/>
  <c r="F135" i="8"/>
  <c r="G135" i="8" s="1"/>
  <c r="F127" i="8"/>
  <c r="G127" i="8" s="1"/>
  <c r="E119" i="3"/>
  <c r="F119" i="3" s="1"/>
  <c r="E123" i="3"/>
  <c r="F123" i="3" s="1"/>
  <c r="E127" i="3"/>
  <c r="F127" i="3" s="1"/>
  <c r="E131" i="3"/>
  <c r="F131" i="3" s="1"/>
  <c r="E135" i="3"/>
  <c r="F135" i="3" s="1"/>
  <c r="E139" i="3"/>
  <c r="F139" i="3" s="1"/>
  <c r="E143" i="3"/>
  <c r="F143" i="3" s="1"/>
  <c r="E147" i="3"/>
  <c r="F147" i="3" s="1"/>
  <c r="E151" i="3"/>
  <c r="F151" i="3" s="1"/>
  <c r="E155" i="3"/>
  <c r="E122" i="3"/>
  <c r="F122" i="3" s="1"/>
  <c r="E126" i="3"/>
  <c r="F126" i="3" s="1"/>
  <c r="E130" i="3"/>
  <c r="F130" i="3" s="1"/>
  <c r="E134" i="3"/>
  <c r="F134" i="3" s="1"/>
  <c r="E138" i="3"/>
  <c r="F138" i="3" s="1"/>
  <c r="E142" i="3"/>
  <c r="F142" i="3" s="1"/>
  <c r="E146" i="3"/>
  <c r="F146" i="3" s="1"/>
  <c r="E150" i="3"/>
  <c r="F150" i="3" s="1"/>
  <c r="E154" i="3"/>
  <c r="E118" i="3"/>
  <c r="E153" i="3"/>
  <c r="E145" i="3"/>
  <c r="F145" i="3" s="1"/>
  <c r="E137" i="3"/>
  <c r="F137" i="3" s="1"/>
  <c r="E129" i="3"/>
  <c r="F129" i="3" s="1"/>
  <c r="E121" i="3"/>
  <c r="F121" i="3" s="1"/>
  <c r="E103" i="9"/>
  <c r="F103" i="9" s="1"/>
  <c r="E117" i="9"/>
  <c r="F117" i="9" s="1"/>
  <c r="E109" i="9"/>
  <c r="F109" i="9" s="1"/>
  <c r="F123" i="8"/>
  <c r="F142" i="8"/>
  <c r="G142" i="8" s="1"/>
  <c r="F134" i="8"/>
  <c r="G134" i="8" s="1"/>
  <c r="F126" i="8"/>
  <c r="G126" i="8" s="1"/>
  <c r="E146" i="1"/>
  <c r="E142" i="1"/>
  <c r="E138" i="1"/>
  <c r="E134" i="1"/>
  <c r="E130" i="1"/>
  <c r="E126" i="1"/>
  <c r="E122" i="1"/>
  <c r="E118" i="1"/>
  <c r="E149" i="1"/>
  <c r="E123" i="9"/>
  <c r="F123" i="9" s="1"/>
  <c r="E119" i="9"/>
  <c r="F119" i="9" s="1"/>
  <c r="E115" i="9"/>
  <c r="F115" i="9" s="1"/>
  <c r="E111" i="9"/>
  <c r="F111" i="9" s="1"/>
  <c r="E107" i="9"/>
  <c r="F107" i="9" s="1"/>
  <c r="E128" i="9"/>
  <c r="F127" i="10"/>
  <c r="G127" i="10" s="1"/>
  <c r="F148" i="8"/>
  <c r="F144" i="8"/>
  <c r="G144" i="8" s="1"/>
  <c r="F140" i="8"/>
  <c r="F136" i="8"/>
  <c r="G136" i="8" s="1"/>
  <c r="F132" i="8"/>
  <c r="G132" i="8" s="1"/>
  <c r="F128" i="8"/>
  <c r="G128" i="8" s="1"/>
  <c r="E112" i="1"/>
  <c r="E144" i="1"/>
  <c r="E140" i="1"/>
  <c r="E136" i="1"/>
  <c r="E132" i="1"/>
  <c r="E128" i="1"/>
  <c r="E124" i="1"/>
  <c r="E120" i="1"/>
  <c r="E116" i="1"/>
  <c r="E151" i="1"/>
  <c r="E114" i="1"/>
  <c r="E124" i="9"/>
  <c r="F124" i="9" s="1"/>
  <c r="E120" i="9"/>
  <c r="F120" i="9" s="1"/>
  <c r="E116" i="9"/>
  <c r="F116" i="9" s="1"/>
  <c r="E112" i="9"/>
  <c r="F112" i="9" s="1"/>
  <c r="E108" i="9"/>
  <c r="F108" i="9" s="1"/>
  <c r="E104" i="9"/>
  <c r="F104" i="9" s="1"/>
  <c r="E145" i="1"/>
  <c r="E141" i="1"/>
  <c r="E137" i="1"/>
  <c r="E133" i="1"/>
  <c r="E129" i="1"/>
  <c r="E125" i="1"/>
  <c r="E121" i="1"/>
  <c r="E117" i="1"/>
  <c r="E113" i="1"/>
  <c r="F172" i="10"/>
  <c r="F170" i="10"/>
  <c r="F168" i="10"/>
  <c r="G168" i="10" s="1"/>
  <c r="F166" i="10"/>
  <c r="G166" i="10" s="1"/>
  <c r="F164" i="10"/>
  <c r="G164" i="10" s="1"/>
  <c r="F162" i="10"/>
  <c r="G162" i="10" s="1"/>
  <c r="F160" i="10"/>
  <c r="G160" i="10" s="1"/>
  <c r="F158" i="10"/>
  <c r="G158" i="10" s="1"/>
  <c r="F156" i="10"/>
  <c r="G156" i="10" s="1"/>
  <c r="F154" i="10"/>
  <c r="G154" i="10" s="1"/>
  <c r="F152" i="10"/>
  <c r="G152" i="10" s="1"/>
  <c r="F150" i="10"/>
  <c r="G150" i="10" s="1"/>
  <c r="F148" i="10"/>
  <c r="G148" i="10" s="1"/>
  <c r="F146" i="10"/>
  <c r="G146" i="10" s="1"/>
  <c r="F144" i="10"/>
  <c r="G144" i="10" s="1"/>
  <c r="F142" i="10"/>
  <c r="G142" i="10" s="1"/>
  <c r="F140" i="10"/>
  <c r="G140" i="10" s="1"/>
  <c r="F138" i="10"/>
  <c r="G138" i="10" s="1"/>
  <c r="F136" i="10"/>
  <c r="G136" i="10" s="1"/>
  <c r="F134" i="10"/>
  <c r="G134" i="10" s="1"/>
  <c r="F132" i="10"/>
  <c r="G132" i="10" s="1"/>
  <c r="F130" i="10"/>
  <c r="G130" i="10" s="1"/>
  <c r="F126" i="10"/>
  <c r="G126" i="10" s="1"/>
  <c r="F171" i="10"/>
  <c r="F169" i="10"/>
  <c r="F167" i="10"/>
  <c r="G167" i="10" s="1"/>
  <c r="F165" i="10"/>
  <c r="G165" i="10" s="1"/>
  <c r="F163" i="10"/>
  <c r="G163" i="10" s="1"/>
  <c r="F161" i="10"/>
  <c r="G161" i="10" s="1"/>
  <c r="F159" i="10"/>
  <c r="G159" i="10" s="1"/>
  <c r="F157" i="10"/>
  <c r="G157" i="10" s="1"/>
  <c r="F155" i="10"/>
  <c r="G155" i="10" s="1"/>
  <c r="F153" i="10"/>
  <c r="G153" i="10" s="1"/>
  <c r="F151" i="10"/>
  <c r="G151" i="10" s="1"/>
  <c r="F149" i="10"/>
  <c r="G149" i="10" s="1"/>
  <c r="F147" i="10"/>
  <c r="G147" i="10" s="1"/>
  <c r="F145" i="10"/>
  <c r="G145" i="10" s="1"/>
  <c r="F143" i="10"/>
  <c r="G143" i="10" s="1"/>
  <c r="F141" i="10"/>
  <c r="G141" i="10" s="1"/>
  <c r="F139" i="10"/>
  <c r="G139" i="10" s="1"/>
  <c r="F137" i="10"/>
  <c r="G137" i="10" s="1"/>
  <c r="F135" i="10"/>
  <c r="G135" i="10" s="1"/>
  <c r="F133" i="10"/>
  <c r="G133" i="10" s="1"/>
  <c r="F131" i="10"/>
  <c r="G131" i="10" s="1"/>
  <c r="F129" i="10"/>
  <c r="G129" i="10" s="1"/>
  <c r="G140" i="8"/>
  <c r="G138" i="8"/>
  <c r="G130" i="8"/>
  <c r="G124" i="8"/>
  <c r="G139" i="8"/>
  <c r="G131" i="8"/>
  <c r="F113" i="1" l="1"/>
  <c r="G113" i="1"/>
  <c r="F145" i="1"/>
  <c r="G145" i="1"/>
  <c r="F144" i="1"/>
  <c r="G144" i="1"/>
  <c r="F118" i="1"/>
  <c r="G118" i="1"/>
  <c r="F133" i="1"/>
  <c r="G133" i="1"/>
  <c r="F116" i="1"/>
  <c r="G116" i="1"/>
  <c r="F132" i="1"/>
  <c r="G132" i="1"/>
  <c r="F112" i="1"/>
  <c r="G112" i="1"/>
  <c r="F122" i="1"/>
  <c r="G122" i="1"/>
  <c r="F138" i="1"/>
  <c r="G138" i="1"/>
  <c r="F129" i="1"/>
  <c r="G129" i="1"/>
  <c r="F128" i="1"/>
  <c r="G128" i="1"/>
  <c r="F134" i="1"/>
  <c r="G134" i="1"/>
  <c r="F117" i="1"/>
  <c r="G117" i="1"/>
  <c r="F121" i="1"/>
  <c r="G121" i="1"/>
  <c r="F137" i="1"/>
  <c r="G137" i="1"/>
  <c r="F120" i="1"/>
  <c r="G120" i="1"/>
  <c r="F136" i="1"/>
  <c r="G136" i="1"/>
  <c r="F126" i="1"/>
  <c r="G126" i="1"/>
  <c r="F142" i="1"/>
  <c r="G142" i="1"/>
  <c r="F125" i="1"/>
  <c r="G125" i="1"/>
  <c r="F141" i="1"/>
  <c r="G141" i="1"/>
  <c r="F114" i="1"/>
  <c r="G114" i="1"/>
  <c r="F124" i="1"/>
  <c r="G124" i="1"/>
  <c r="F140" i="1"/>
  <c r="G140" i="1"/>
  <c r="F130" i="1"/>
  <c r="G130" i="1"/>
  <c r="F146" i="1"/>
  <c r="G146" i="1"/>
  <c r="F95" i="10"/>
  <c r="F94" i="10"/>
  <c r="F93" i="10"/>
  <c r="E95" i="10"/>
  <c r="E94" i="10"/>
  <c r="E93" i="10"/>
  <c r="D95" i="10"/>
  <c r="D94" i="10"/>
  <c r="D93" i="10"/>
  <c r="F60" i="10"/>
  <c r="E60" i="10"/>
  <c r="D60" i="10"/>
  <c r="F58" i="10"/>
  <c r="E58" i="10"/>
  <c r="D58" i="10"/>
  <c r="F57" i="10"/>
  <c r="E57" i="10"/>
  <c r="D57" i="10"/>
  <c r="F56" i="10"/>
  <c r="E56" i="10"/>
  <c r="D56" i="10"/>
  <c r="D55" i="10"/>
  <c r="F55" i="10"/>
  <c r="E55" i="10"/>
  <c r="F54" i="10"/>
  <c r="E54" i="10"/>
  <c r="D54" i="10"/>
  <c r="F53" i="10"/>
  <c r="E53" i="10"/>
  <c r="D53" i="10"/>
  <c r="E76" i="9"/>
  <c r="E75" i="9"/>
  <c r="E74" i="9"/>
  <c r="D76" i="9"/>
  <c r="D75" i="9"/>
  <c r="D74" i="9"/>
  <c r="C76" i="9"/>
  <c r="C75" i="9"/>
  <c r="C74" i="9"/>
  <c r="E39" i="9"/>
  <c r="D39" i="9"/>
  <c r="C39" i="9"/>
  <c r="E37" i="9"/>
  <c r="D37" i="9"/>
  <c r="C37" i="9"/>
  <c r="E36" i="9"/>
  <c r="D36" i="9"/>
  <c r="C36" i="9"/>
  <c r="E35" i="9"/>
  <c r="D35" i="9"/>
  <c r="C35" i="9"/>
  <c r="E34" i="9"/>
  <c r="D34" i="9"/>
  <c r="C34" i="9"/>
  <c r="E33" i="9"/>
  <c r="D33" i="9"/>
  <c r="C33" i="9"/>
  <c r="E32" i="9"/>
  <c r="D32" i="9"/>
  <c r="C32" i="9"/>
  <c r="E70" i="6"/>
  <c r="E69" i="6"/>
  <c r="E68" i="6"/>
  <c r="D70" i="6"/>
  <c r="D69" i="6"/>
  <c r="D68" i="6"/>
  <c r="C70" i="6"/>
  <c r="C69" i="6"/>
  <c r="C68" i="6"/>
  <c r="E36" i="6"/>
  <c r="D36" i="6"/>
  <c r="C36" i="6"/>
  <c r="E34" i="6"/>
  <c r="D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89" i="3"/>
  <c r="E88" i="3"/>
  <c r="E87" i="3"/>
  <c r="D89" i="3"/>
  <c r="D88" i="3"/>
  <c r="D87" i="3"/>
  <c r="C89" i="3"/>
  <c r="C88" i="3"/>
  <c r="C87" i="3"/>
  <c r="E52" i="3"/>
  <c r="D52" i="3"/>
  <c r="C52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L116" i="8"/>
  <c r="L115" i="8"/>
  <c r="K116" i="8"/>
  <c r="K115" i="8"/>
  <c r="J116" i="8"/>
  <c r="J115" i="8"/>
  <c r="I116" i="8"/>
  <c r="I115" i="8"/>
  <c r="H116" i="8"/>
  <c r="H115" i="8"/>
  <c r="G116" i="8"/>
  <c r="G115" i="8"/>
  <c r="F116" i="8"/>
  <c r="F115" i="8"/>
  <c r="E116" i="8"/>
  <c r="D116" i="8"/>
  <c r="E115" i="8"/>
  <c r="D115" i="8"/>
  <c r="L114" i="8"/>
  <c r="K114" i="8"/>
  <c r="J114" i="8"/>
  <c r="I114" i="8"/>
  <c r="H114" i="8"/>
  <c r="G114" i="8"/>
  <c r="F114" i="8"/>
  <c r="E114" i="8"/>
  <c r="D114" i="8"/>
  <c r="L113" i="8"/>
  <c r="K113" i="8"/>
  <c r="J113" i="8"/>
  <c r="I113" i="8"/>
  <c r="H113" i="8"/>
  <c r="G113" i="8"/>
  <c r="F113" i="8"/>
  <c r="E113" i="8"/>
  <c r="D113" i="8"/>
  <c r="L112" i="8"/>
  <c r="K112" i="8"/>
  <c r="J112" i="8"/>
  <c r="I112" i="8"/>
  <c r="H112" i="8"/>
  <c r="G112" i="8"/>
  <c r="F112" i="8"/>
  <c r="E112" i="8"/>
  <c r="D112" i="8"/>
  <c r="L111" i="8"/>
  <c r="K111" i="8"/>
  <c r="J111" i="8"/>
  <c r="I111" i="8"/>
  <c r="H111" i="8"/>
  <c r="G111" i="8"/>
  <c r="F111" i="8"/>
  <c r="E111" i="8"/>
  <c r="D111" i="8"/>
  <c r="L110" i="8"/>
  <c r="K110" i="8"/>
  <c r="J110" i="8"/>
  <c r="I110" i="8"/>
  <c r="H110" i="8"/>
  <c r="G110" i="8"/>
  <c r="F110" i="8"/>
  <c r="E110" i="8"/>
  <c r="D110" i="8"/>
</calcChain>
</file>

<file path=xl/sharedStrings.xml><?xml version="1.0" encoding="utf-8"?>
<sst xmlns="http://schemas.openxmlformats.org/spreadsheetml/2006/main" count="189" uniqueCount="67">
  <si>
    <t>Anos</t>
  </si>
  <si>
    <t>Matriculados</t>
  </si>
  <si>
    <t>Rácio  %</t>
  </si>
  <si>
    <t>Média</t>
  </si>
  <si>
    <t>Variância</t>
  </si>
  <si>
    <t>Y</t>
  </si>
  <si>
    <t>X</t>
  </si>
  <si>
    <t>Coef Correlação</t>
  </si>
  <si>
    <t>a</t>
  </si>
  <si>
    <t>b</t>
  </si>
  <si>
    <t>Sexo</t>
  </si>
  <si>
    <t>Total</t>
  </si>
  <si>
    <t>Masculino</t>
  </si>
  <si>
    <t>Feminino</t>
  </si>
  <si>
    <t>Alunos matriculados no Ensino Privado por cada 100 no Ensino Público</t>
  </si>
  <si>
    <t>Covariância</t>
  </si>
  <si>
    <t>Alunos Matriculados no Ensino Superior: Total e por sexo</t>
  </si>
  <si>
    <t>Áreas de educação e formação</t>
  </si>
  <si>
    <t>Educação</t>
  </si>
  <si>
    <t>Artes e Humanidades</t>
  </si>
  <si>
    <t>Ciências Sociais, Comércio e Direito</t>
  </si>
  <si>
    <t>Ciências, Matemática e Informática</t>
  </si>
  <si>
    <t>Engenharia, Indústrias Transformadoras e Construção</t>
  </si>
  <si>
    <t>Agricultura</t>
  </si>
  <si>
    <t>Saúde e Protecção Social</t>
  </si>
  <si>
    <t>Serviços</t>
  </si>
  <si>
    <t>Subsistema de ensino</t>
  </si>
  <si>
    <t>Público</t>
  </si>
  <si>
    <t>Privado</t>
  </si>
  <si>
    <t>Alunos do sexo Feminino Matriculados pela 1ª vez no ensino superior: total e por subsistema de ensino</t>
  </si>
  <si>
    <t>Taxa de abandono precoce de educação e formação total e por sexo</t>
  </si>
  <si>
    <t>Áreas de Educação e Formação</t>
  </si>
  <si>
    <t>Doutoramentos: total e por sexo</t>
  </si>
  <si>
    <t>coef determinação</t>
  </si>
  <si>
    <t xml:space="preserve">Covariância </t>
  </si>
  <si>
    <t>Coef correl</t>
  </si>
  <si>
    <t>Coef determ</t>
  </si>
  <si>
    <t xml:space="preserve">Variância </t>
  </si>
  <si>
    <t>Desvio Padrão</t>
  </si>
  <si>
    <t>Máximo</t>
  </si>
  <si>
    <t>Ano correspondente</t>
  </si>
  <si>
    <t>Mínino</t>
  </si>
  <si>
    <t>Ano Correspondente</t>
  </si>
  <si>
    <t xml:space="preserve">Máximo </t>
  </si>
  <si>
    <t>Coef correlação</t>
  </si>
  <si>
    <t xml:space="preserve">a </t>
  </si>
  <si>
    <t>Coef determin</t>
  </si>
  <si>
    <t>Mínimo</t>
  </si>
  <si>
    <t>coef determ</t>
  </si>
  <si>
    <t>t</t>
  </si>
  <si>
    <t>T^(t)</t>
  </si>
  <si>
    <t>T^t</t>
  </si>
  <si>
    <t>T=11,4528x + 45,43006</t>
  </si>
  <si>
    <t>T= 3268,416996x+152435,3004</t>
  </si>
  <si>
    <t>T= -1,14687x +51,42987</t>
  </si>
  <si>
    <t>T= 42,600x - 339,2724</t>
  </si>
  <si>
    <t>Xt-Tt</t>
  </si>
  <si>
    <t>Xt- Tt</t>
  </si>
  <si>
    <t>T=0,697x + 18,91492</t>
  </si>
  <si>
    <t>Tendência</t>
  </si>
  <si>
    <t>Xt/Tt</t>
  </si>
  <si>
    <t>MM3</t>
  </si>
  <si>
    <t>a=</t>
  </si>
  <si>
    <t>b=</t>
  </si>
  <si>
    <t>Tendência:</t>
  </si>
  <si>
    <t>Até 2003, o número de áreas de educação e de formação aumentou notavelmente ao longo dos anos. A partir deste ano, os valores começaram a decrescer e, com o avançar do tempo, foram oscilando, ainda que em pequenas quantidades.</t>
  </si>
  <si>
    <t>Numa visão geral dos valores apresentados, podemos auferir que, desde 1992 até aos dias de hoje, o abandono precoce da educação, tanto no sexo feminino como no masculino, tem vindo a diminuir consideravelmente, o que demonstra uma maior consciencialização por parte dos jovens portugueses relativamente à importância de ter uma educação na sua integra.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</si>
</sst>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.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5587"/>
      </left>
      <right style="medium">
        <color rgb="FF005587"/>
      </right>
      <top style="medium">
        <color rgb="FF005587"/>
      </top>
      <bottom style="medium">
        <color rgb="FF005587"/>
      </bottom>
      <diagonal/>
    </border>
    <border>
      <left style="medium">
        <color rgb="FF005587"/>
      </left>
      <right style="medium">
        <color rgb="FF005587"/>
      </right>
      <top style="medium">
        <color rgb="FF005587"/>
      </top>
      <bottom/>
      <diagonal/>
    </border>
    <border>
      <left style="medium">
        <color rgb="FF005587"/>
      </left>
      <right style="medium">
        <color rgb="FF005587"/>
      </right>
      <top/>
      <bottom style="medium">
        <color rgb="FF005587"/>
      </bottom>
      <diagonal/>
    </border>
    <border>
      <left style="medium">
        <color rgb="FF005587"/>
      </left>
      <right/>
      <top style="medium">
        <color rgb="FF005587"/>
      </top>
      <bottom style="medium">
        <color rgb="FF005587"/>
      </bottom>
      <diagonal/>
    </border>
    <border>
      <left/>
      <right/>
      <top style="medium">
        <color rgb="FF005587"/>
      </top>
      <bottom style="medium">
        <color rgb="FF005587"/>
      </bottom>
      <diagonal/>
    </border>
    <border>
      <left/>
      <right style="medium">
        <color rgb="FF005587"/>
      </right>
      <top style="medium">
        <color rgb="FF005587"/>
      </top>
      <bottom style="medium">
        <color rgb="FF005587"/>
      </bottom>
      <diagonal/>
    </border>
    <border>
      <left style="medium">
        <color rgb="FF005587"/>
      </left>
      <right/>
      <top style="medium">
        <color rgb="FF005587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rgb="FF005587"/>
      </right>
      <top/>
      <bottom style="medium">
        <color rgb="FF005587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rgb="FF005587"/>
      </right>
      <top/>
      <bottom style="thick">
        <color indexed="64"/>
      </bottom>
      <diagonal/>
    </border>
    <border>
      <left style="medium">
        <color rgb="FF005587"/>
      </left>
      <right style="medium">
        <color rgb="FF005587"/>
      </right>
      <top/>
      <bottom style="thick">
        <color indexed="64"/>
      </bottom>
      <diagonal/>
    </border>
    <border>
      <left style="medium">
        <color rgb="FF005587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2" borderId="8" xfId="0" applyFont="1" applyFill="1" applyBorder="1" applyAlignment="1">
      <alignment horizontal="left" wrapText="1" indent="1"/>
    </xf>
    <xf numFmtId="3" fontId="3" fillId="2" borderId="8" xfId="0" applyNumberFormat="1" applyFont="1" applyFill="1" applyBorder="1" applyAlignment="1">
      <alignment horizontal="left" wrapText="1" indent="1"/>
    </xf>
    <xf numFmtId="3" fontId="3" fillId="3" borderId="8" xfId="0" applyNumberFormat="1" applyFont="1" applyFill="1" applyBorder="1" applyAlignment="1">
      <alignment horizontal="left" wrapText="1" indent="1"/>
    </xf>
    <xf numFmtId="3" fontId="5" fillId="3" borderId="8" xfId="0" applyNumberFormat="1" applyFont="1" applyFill="1" applyBorder="1" applyAlignment="1">
      <alignment horizontal="left" wrapText="1" indent="1"/>
    </xf>
    <xf numFmtId="3" fontId="3" fillId="3" borderId="13" xfId="0" applyNumberFormat="1" applyFont="1" applyFill="1" applyBorder="1" applyAlignment="1">
      <alignment horizontal="left" wrapText="1" indent="1"/>
    </xf>
    <xf numFmtId="3" fontId="5" fillId="3" borderId="13" xfId="0" applyNumberFormat="1" applyFont="1" applyFill="1" applyBorder="1" applyAlignment="1">
      <alignment horizontal="left" wrapText="1" inden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wrapText="1" indent="1"/>
    </xf>
    <xf numFmtId="0" fontId="5" fillId="3" borderId="8" xfId="0" applyFont="1" applyFill="1" applyBorder="1" applyAlignment="1">
      <alignment horizontal="left" wrapText="1" indent="1"/>
    </xf>
    <xf numFmtId="0" fontId="3" fillId="3" borderId="13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 indent="1"/>
    </xf>
    <xf numFmtId="0" fontId="0" fillId="4" borderId="0" xfId="0" applyFont="1" applyFill="1"/>
    <xf numFmtId="0" fontId="2" fillId="4" borderId="0" xfId="0" applyFont="1" applyFill="1"/>
    <xf numFmtId="0" fontId="0" fillId="4" borderId="0" xfId="0" applyFill="1"/>
    <xf numFmtId="3" fontId="5" fillId="2" borderId="8" xfId="0" applyNumberFormat="1" applyFont="1" applyFill="1" applyBorder="1" applyAlignment="1">
      <alignment horizontal="left" wrapText="1" indent="1"/>
    </xf>
    <xf numFmtId="0" fontId="4" fillId="3" borderId="9" xfId="0" applyFont="1" applyFill="1" applyBorder="1" applyAlignment="1">
      <alignment horizontal="left" vertical="center" wrapText="1" indent="1"/>
    </xf>
    <xf numFmtId="0" fontId="4" fillId="3" borderId="14" xfId="0" applyFont="1" applyFill="1" applyBorder="1" applyAlignment="1">
      <alignment horizontal="left" vertical="center" wrapText="1" indent="1"/>
    </xf>
    <xf numFmtId="3" fontId="0" fillId="0" borderId="1" xfId="0" applyNumberFormat="1" applyBorder="1"/>
    <xf numFmtId="0" fontId="4" fillId="5" borderId="8" xfId="0" applyFont="1" applyFill="1" applyBorder="1" applyAlignment="1">
      <alignment horizontal="left" vertical="center" wrapText="1" indent="1"/>
    </xf>
    <xf numFmtId="0" fontId="4" fillId="5" borderId="13" xfId="0" applyFont="1" applyFill="1" applyBorder="1" applyAlignment="1">
      <alignment horizontal="left" vertical="center" wrapText="1" indent="1"/>
    </xf>
    <xf numFmtId="0" fontId="0" fillId="0" borderId="0" xfId="0" applyBorder="1"/>
    <xf numFmtId="0" fontId="0" fillId="0" borderId="0" xfId="0" applyFill="1" applyBorder="1"/>
    <xf numFmtId="0" fontId="0" fillId="0" borderId="8" xfId="0" applyBorder="1"/>
    <xf numFmtId="0" fontId="0" fillId="8" borderId="8" xfId="0" applyFill="1" applyBorder="1"/>
    <xf numFmtId="0" fontId="0" fillId="6" borderId="2" xfId="0" applyFill="1" applyBorder="1"/>
    <xf numFmtId="0" fontId="1" fillId="6" borderId="2" xfId="0" applyFont="1" applyFill="1" applyBorder="1"/>
    <xf numFmtId="0" fontId="0" fillId="6" borderId="3" xfId="0" applyFill="1" applyBorder="1"/>
    <xf numFmtId="3" fontId="0" fillId="0" borderId="8" xfId="0" applyNumberFormat="1" applyBorder="1"/>
    <xf numFmtId="0" fontId="0" fillId="7" borderId="1" xfId="0" applyFill="1" applyBorder="1"/>
    <xf numFmtId="0" fontId="0" fillId="8" borderId="1" xfId="0" applyFill="1" applyBorder="1"/>
    <xf numFmtId="0" fontId="1" fillId="0" borderId="1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/>
    <xf numFmtId="0" fontId="4" fillId="6" borderId="12" xfId="0" applyFont="1" applyFill="1" applyBorder="1" applyAlignment="1">
      <alignment horizontal="center" vertical="center" wrapText="1"/>
    </xf>
    <xf numFmtId="0" fontId="0" fillId="6" borderId="12" xfId="0" applyFont="1" applyFill="1" applyBorder="1"/>
    <xf numFmtId="0" fontId="0" fillId="6" borderId="13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 indent="1"/>
    </xf>
    <xf numFmtId="3" fontId="3" fillId="2" borderId="1" xfId="0" applyNumberFormat="1" applyFont="1" applyFill="1" applyBorder="1" applyAlignment="1">
      <alignment horizontal="left" wrapText="1" indent="1"/>
    </xf>
    <xf numFmtId="3" fontId="5" fillId="2" borderId="1" xfId="0" applyNumberFormat="1" applyFont="1" applyFill="1" applyBorder="1" applyAlignment="1">
      <alignment horizontal="left" wrapText="1" indent="1"/>
    </xf>
    <xf numFmtId="0" fontId="3" fillId="7" borderId="1" xfId="0" applyFont="1" applyFill="1" applyBorder="1" applyAlignment="1">
      <alignment horizontal="left" wrapText="1" indent="1"/>
    </xf>
    <xf numFmtId="0" fontId="0" fillId="9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horizontal="right"/>
    </xf>
    <xf numFmtId="0" fontId="4" fillId="9" borderId="1" xfId="0" applyFont="1" applyFill="1" applyBorder="1" applyAlignment="1">
      <alignment horizontal="right" vertical="center" wrapText="1" inden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wrapText="1" indent="1"/>
    </xf>
    <xf numFmtId="0" fontId="5" fillId="3" borderId="1" xfId="0" applyFont="1" applyFill="1" applyBorder="1" applyAlignment="1">
      <alignment horizontal="left" wrapText="1" indent="1"/>
    </xf>
    <xf numFmtId="0" fontId="3" fillId="7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right" vertical="center"/>
    </xf>
    <xf numFmtId="0" fontId="0" fillId="9" borderId="15" xfId="0" applyFill="1" applyBorder="1"/>
    <xf numFmtId="0" fontId="0" fillId="9" borderId="3" xfId="0" applyFill="1" applyBorder="1"/>
    <xf numFmtId="0" fontId="0" fillId="9" borderId="16" xfId="0" applyFill="1" applyBorder="1"/>
    <xf numFmtId="0" fontId="0" fillId="9" borderId="4" xfId="0" applyFill="1" applyBorder="1"/>
    <xf numFmtId="0" fontId="0" fillId="9" borderId="17" xfId="0" applyFill="1" applyBorder="1" applyAlignment="1">
      <alignment horizontal="center" wrapText="1"/>
    </xf>
    <xf numFmtId="0" fontId="0" fillId="9" borderId="18" xfId="0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left" wrapText="1" indent="1"/>
    </xf>
    <xf numFmtId="0" fontId="6" fillId="9" borderId="1" xfId="0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right" vertical="center"/>
    </xf>
    <xf numFmtId="0" fontId="0" fillId="9" borderId="17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1" fillId="0" borderId="0" xfId="0" applyFont="1" applyFill="1" applyBorder="1"/>
    <xf numFmtId="0" fontId="0" fillId="5" borderId="5" xfId="0" applyFill="1" applyBorder="1"/>
    <xf numFmtId="0" fontId="1" fillId="5" borderId="7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right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wrapText="1" indent="1"/>
    </xf>
    <xf numFmtId="0" fontId="3" fillId="3" borderId="10" xfId="0" applyFont="1" applyFill="1" applyBorder="1" applyAlignment="1">
      <alignment horizontal="left" wrapText="1" indent="1"/>
    </xf>
    <xf numFmtId="0" fontId="3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left" vertical="center" wrapText="1" indent="1"/>
    </xf>
    <xf numFmtId="0" fontId="4" fillId="5" borderId="31" xfId="0" applyFont="1" applyFill="1" applyBorder="1" applyAlignment="1">
      <alignment horizontal="left" vertical="center" wrapText="1" indent="1"/>
    </xf>
    <xf numFmtId="0" fontId="4" fillId="5" borderId="32" xfId="0" applyFont="1" applyFill="1" applyBorder="1" applyAlignment="1">
      <alignment horizontal="left" vertical="center" wrapText="1" inden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4BD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Gráfico de barras</c:v>
          </c:tx>
          <c:invertIfNegative val="0"/>
          <c:cat>
            <c:numRef>
              <c:f>'Ensino Privado-Público'!$B$9:$B$44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cat>
          <c:val>
            <c:numRef>
              <c:f>'Ensino Privado-Público'!$C$9:$C$44</c:f>
              <c:numCache>
                <c:formatCode>General</c:formatCode>
                <c:ptCount val="36"/>
                <c:pt idx="0">
                  <c:v>5.3</c:v>
                </c:pt>
                <c:pt idx="1">
                  <c:v>9.1</c:v>
                </c:pt>
                <c:pt idx="2">
                  <c:v>9.5</c:v>
                </c:pt>
                <c:pt idx="3">
                  <c:v>10.7</c:v>
                </c:pt>
                <c:pt idx="4">
                  <c:v>10.8</c:v>
                </c:pt>
                <c:pt idx="5">
                  <c:v>11.1</c:v>
                </c:pt>
                <c:pt idx="6">
                  <c:v>12.8</c:v>
                </c:pt>
                <c:pt idx="7">
                  <c:v>15.5</c:v>
                </c:pt>
                <c:pt idx="8">
                  <c:v>17.2</c:v>
                </c:pt>
                <c:pt idx="9">
                  <c:v>24.2</c:v>
                </c:pt>
                <c:pt idx="10">
                  <c:v>24.3</c:v>
                </c:pt>
                <c:pt idx="11">
                  <c:v>27</c:v>
                </c:pt>
                <c:pt idx="12">
                  <c:v>31.9</c:v>
                </c:pt>
                <c:pt idx="13">
                  <c:v>38</c:v>
                </c:pt>
                <c:pt idx="14">
                  <c:v>45.9</c:v>
                </c:pt>
                <c:pt idx="15">
                  <c:v>49.7</c:v>
                </c:pt>
                <c:pt idx="16">
                  <c:v>53.2</c:v>
                </c:pt>
                <c:pt idx="17">
                  <c:v>55.9</c:v>
                </c:pt>
                <c:pt idx="18">
                  <c:v>57.7</c:v>
                </c:pt>
                <c:pt idx="19">
                  <c:v>57.1</c:v>
                </c:pt>
                <c:pt idx="20">
                  <c:v>53.3</c:v>
                </c:pt>
                <c:pt idx="21">
                  <c:v>49.4</c:v>
                </c:pt>
                <c:pt idx="22">
                  <c:v>46.6</c:v>
                </c:pt>
                <c:pt idx="23">
                  <c:v>41.7</c:v>
                </c:pt>
                <c:pt idx="24">
                  <c:v>39.299999999999997</c:v>
                </c:pt>
                <c:pt idx="25">
                  <c:v>38</c:v>
                </c:pt>
                <c:pt idx="26">
                  <c:v>37</c:v>
                </c:pt>
                <c:pt idx="27">
                  <c:v>35</c:v>
                </c:pt>
                <c:pt idx="28">
                  <c:v>33.299999999999997</c:v>
                </c:pt>
                <c:pt idx="29">
                  <c:v>33.200000000000003</c:v>
                </c:pt>
                <c:pt idx="30">
                  <c:v>32.6</c:v>
                </c:pt>
                <c:pt idx="31">
                  <c:v>32.1</c:v>
                </c:pt>
                <c:pt idx="32">
                  <c:v>30.6</c:v>
                </c:pt>
                <c:pt idx="33">
                  <c:v>28.7</c:v>
                </c:pt>
                <c:pt idx="34">
                  <c:v>25.3</c:v>
                </c:pt>
                <c:pt idx="35">
                  <c:v>22.2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95520"/>
        <c:axId val="40397056"/>
      </c:barChart>
      <c:catAx>
        <c:axId val="403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397056"/>
        <c:crosses val="autoZero"/>
        <c:auto val="1"/>
        <c:lblAlgn val="ctr"/>
        <c:lblOffset val="100"/>
        <c:noMultiLvlLbl val="0"/>
      </c:catAx>
      <c:valAx>
        <c:axId val="4039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39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cat>
            <c:numRef>
              <c:f>'Taxa de abondono precoce'!$B$10:$B$31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'Taxa de abondono precoce'!$C$10:$C$31</c:f>
              <c:numCache>
                <c:formatCode>General</c:formatCode>
                <c:ptCount val="22"/>
                <c:pt idx="0">
                  <c:v>50</c:v>
                </c:pt>
                <c:pt idx="1">
                  <c:v>46.7</c:v>
                </c:pt>
                <c:pt idx="2">
                  <c:v>44.3</c:v>
                </c:pt>
                <c:pt idx="3">
                  <c:v>41.4</c:v>
                </c:pt>
                <c:pt idx="4">
                  <c:v>40.1</c:v>
                </c:pt>
                <c:pt idx="5">
                  <c:v>40.6</c:v>
                </c:pt>
                <c:pt idx="6">
                  <c:v>46.6</c:v>
                </c:pt>
                <c:pt idx="7">
                  <c:v>44.9</c:v>
                </c:pt>
                <c:pt idx="8">
                  <c:v>43.6</c:v>
                </c:pt>
                <c:pt idx="9">
                  <c:v>44.2</c:v>
                </c:pt>
                <c:pt idx="10">
                  <c:v>45</c:v>
                </c:pt>
                <c:pt idx="11">
                  <c:v>41.2</c:v>
                </c:pt>
                <c:pt idx="12">
                  <c:v>39.4</c:v>
                </c:pt>
                <c:pt idx="13">
                  <c:v>38.799999999999997</c:v>
                </c:pt>
                <c:pt idx="14">
                  <c:v>39.1</c:v>
                </c:pt>
                <c:pt idx="15">
                  <c:v>36.9</c:v>
                </c:pt>
                <c:pt idx="16">
                  <c:v>35.4</c:v>
                </c:pt>
                <c:pt idx="17">
                  <c:v>31.2</c:v>
                </c:pt>
                <c:pt idx="18">
                  <c:v>28.7</c:v>
                </c:pt>
                <c:pt idx="19">
                  <c:v>23.2</c:v>
                </c:pt>
                <c:pt idx="20">
                  <c:v>20.8</c:v>
                </c:pt>
                <c:pt idx="21">
                  <c:v>19.2</c:v>
                </c:pt>
              </c:numCache>
            </c:numRef>
          </c:val>
        </c:ser>
        <c:ser>
          <c:idx val="1"/>
          <c:order val="1"/>
          <c:tx>
            <c:v>Masculino</c:v>
          </c:tx>
          <c:invertIfNegative val="0"/>
          <c:cat>
            <c:numRef>
              <c:f>'Taxa de abondono precoce'!$B$10:$B$31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'Taxa de abondono precoce'!$D$10:$D$31</c:f>
              <c:numCache>
                <c:formatCode>General</c:formatCode>
                <c:ptCount val="22"/>
                <c:pt idx="0">
                  <c:v>56.2</c:v>
                </c:pt>
                <c:pt idx="1">
                  <c:v>52.9</c:v>
                </c:pt>
                <c:pt idx="2">
                  <c:v>49.4</c:v>
                </c:pt>
                <c:pt idx="3">
                  <c:v>47.1</c:v>
                </c:pt>
                <c:pt idx="4">
                  <c:v>45.6</c:v>
                </c:pt>
                <c:pt idx="5">
                  <c:v>46.8</c:v>
                </c:pt>
                <c:pt idx="6">
                  <c:v>52</c:v>
                </c:pt>
                <c:pt idx="7">
                  <c:v>50.8</c:v>
                </c:pt>
                <c:pt idx="8">
                  <c:v>50.9</c:v>
                </c:pt>
                <c:pt idx="9">
                  <c:v>51.6</c:v>
                </c:pt>
                <c:pt idx="10">
                  <c:v>52.6</c:v>
                </c:pt>
                <c:pt idx="11">
                  <c:v>48.7</c:v>
                </c:pt>
                <c:pt idx="12">
                  <c:v>47.7</c:v>
                </c:pt>
                <c:pt idx="13">
                  <c:v>46.7</c:v>
                </c:pt>
                <c:pt idx="14">
                  <c:v>46.6</c:v>
                </c:pt>
                <c:pt idx="15">
                  <c:v>43.1</c:v>
                </c:pt>
                <c:pt idx="16">
                  <c:v>41.9</c:v>
                </c:pt>
                <c:pt idx="17">
                  <c:v>36.1</c:v>
                </c:pt>
                <c:pt idx="18">
                  <c:v>32.700000000000003</c:v>
                </c:pt>
                <c:pt idx="19">
                  <c:v>28.2</c:v>
                </c:pt>
                <c:pt idx="20">
                  <c:v>27.1</c:v>
                </c:pt>
                <c:pt idx="21">
                  <c:v>23.6</c:v>
                </c:pt>
              </c:numCache>
            </c:numRef>
          </c:val>
        </c:ser>
        <c:ser>
          <c:idx val="2"/>
          <c:order val="2"/>
          <c:tx>
            <c:v>Feminino</c:v>
          </c:tx>
          <c:invertIfNegative val="0"/>
          <c:cat>
            <c:numRef>
              <c:f>'Taxa de abondono precoce'!$B$10:$B$31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cat>
          <c:val>
            <c:numRef>
              <c:f>'Taxa de abondono precoce'!$E$10:$E$31</c:f>
              <c:numCache>
                <c:formatCode>General</c:formatCode>
                <c:ptCount val="22"/>
                <c:pt idx="0">
                  <c:v>44.2</c:v>
                </c:pt>
                <c:pt idx="1">
                  <c:v>40.700000000000003</c:v>
                </c:pt>
                <c:pt idx="2">
                  <c:v>39.200000000000003</c:v>
                </c:pt>
                <c:pt idx="3">
                  <c:v>35.5</c:v>
                </c:pt>
                <c:pt idx="4">
                  <c:v>34.4</c:v>
                </c:pt>
                <c:pt idx="5">
                  <c:v>34.4</c:v>
                </c:pt>
                <c:pt idx="6">
                  <c:v>41.2</c:v>
                </c:pt>
                <c:pt idx="7">
                  <c:v>38.9</c:v>
                </c:pt>
                <c:pt idx="8">
                  <c:v>36.299999999999997</c:v>
                </c:pt>
                <c:pt idx="9">
                  <c:v>36.700000000000003</c:v>
                </c:pt>
                <c:pt idx="10">
                  <c:v>37.200000000000003</c:v>
                </c:pt>
                <c:pt idx="11">
                  <c:v>33.6</c:v>
                </c:pt>
                <c:pt idx="12">
                  <c:v>31</c:v>
                </c:pt>
                <c:pt idx="13">
                  <c:v>30.7</c:v>
                </c:pt>
                <c:pt idx="14">
                  <c:v>31.3</c:v>
                </c:pt>
                <c:pt idx="15">
                  <c:v>30.4</c:v>
                </c:pt>
                <c:pt idx="16">
                  <c:v>28.6</c:v>
                </c:pt>
                <c:pt idx="17">
                  <c:v>26.1</c:v>
                </c:pt>
                <c:pt idx="18">
                  <c:v>24.6</c:v>
                </c:pt>
                <c:pt idx="19">
                  <c:v>18.100000000000001</c:v>
                </c:pt>
                <c:pt idx="20">
                  <c:v>14.3</c:v>
                </c:pt>
                <c:pt idx="21">
                  <c:v>14.5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9152"/>
        <c:axId val="84530688"/>
      </c:barChart>
      <c:catAx>
        <c:axId val="8452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30688"/>
        <c:crosses val="autoZero"/>
        <c:auto val="1"/>
        <c:lblAlgn val="ctr"/>
        <c:lblOffset val="100"/>
        <c:noMultiLvlLbl val="0"/>
      </c:catAx>
      <c:valAx>
        <c:axId val="84530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2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'Taxa de abondono precoce'!$B$10:$B$31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xVal>
          <c:yVal>
            <c:numRef>
              <c:f>'Taxa de abondono precoce'!$C$10:$C$31</c:f>
              <c:numCache>
                <c:formatCode>General</c:formatCode>
                <c:ptCount val="22"/>
                <c:pt idx="0">
                  <c:v>50</c:v>
                </c:pt>
                <c:pt idx="1">
                  <c:v>46.7</c:v>
                </c:pt>
                <c:pt idx="2">
                  <c:v>44.3</c:v>
                </c:pt>
                <c:pt idx="3">
                  <c:v>41.4</c:v>
                </c:pt>
                <c:pt idx="4">
                  <c:v>40.1</c:v>
                </c:pt>
                <c:pt idx="5">
                  <c:v>40.6</c:v>
                </c:pt>
                <c:pt idx="6">
                  <c:v>46.6</c:v>
                </c:pt>
                <c:pt idx="7">
                  <c:v>44.9</c:v>
                </c:pt>
                <c:pt idx="8">
                  <c:v>43.6</c:v>
                </c:pt>
                <c:pt idx="9">
                  <c:v>44.2</c:v>
                </c:pt>
                <c:pt idx="10">
                  <c:v>45</c:v>
                </c:pt>
                <c:pt idx="11">
                  <c:v>41.2</c:v>
                </c:pt>
                <c:pt idx="12">
                  <c:v>39.4</c:v>
                </c:pt>
                <c:pt idx="13">
                  <c:v>38.799999999999997</c:v>
                </c:pt>
                <c:pt idx="14">
                  <c:v>39.1</c:v>
                </c:pt>
                <c:pt idx="15">
                  <c:v>36.9</c:v>
                </c:pt>
                <c:pt idx="16">
                  <c:v>35.4</c:v>
                </c:pt>
                <c:pt idx="17">
                  <c:v>31.2</c:v>
                </c:pt>
                <c:pt idx="18">
                  <c:v>28.7</c:v>
                </c:pt>
                <c:pt idx="19">
                  <c:v>23.2</c:v>
                </c:pt>
                <c:pt idx="20">
                  <c:v>20.8</c:v>
                </c:pt>
                <c:pt idx="21">
                  <c:v>19.2</c:v>
                </c:pt>
              </c:numCache>
            </c:numRef>
          </c:yVal>
          <c:smooth val="0"/>
        </c:ser>
        <c:ser>
          <c:idx val="1"/>
          <c:order val="1"/>
          <c:tx>
            <c:v>masculino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'Taxa de abondono precoce'!$B$10:$B$31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xVal>
          <c:yVal>
            <c:numRef>
              <c:f>'Taxa de abondono precoce'!$D$10:$D$31</c:f>
              <c:numCache>
                <c:formatCode>General</c:formatCode>
                <c:ptCount val="22"/>
                <c:pt idx="0">
                  <c:v>56.2</c:v>
                </c:pt>
                <c:pt idx="1">
                  <c:v>52.9</c:v>
                </c:pt>
                <c:pt idx="2">
                  <c:v>49.4</c:v>
                </c:pt>
                <c:pt idx="3">
                  <c:v>47.1</c:v>
                </c:pt>
                <c:pt idx="4">
                  <c:v>45.6</c:v>
                </c:pt>
                <c:pt idx="5">
                  <c:v>46.8</c:v>
                </c:pt>
                <c:pt idx="6">
                  <c:v>52</c:v>
                </c:pt>
                <c:pt idx="7">
                  <c:v>50.8</c:v>
                </c:pt>
                <c:pt idx="8">
                  <c:v>50.9</c:v>
                </c:pt>
                <c:pt idx="9">
                  <c:v>51.6</c:v>
                </c:pt>
                <c:pt idx="10">
                  <c:v>52.6</c:v>
                </c:pt>
                <c:pt idx="11">
                  <c:v>48.7</c:v>
                </c:pt>
                <c:pt idx="12">
                  <c:v>47.7</c:v>
                </c:pt>
                <c:pt idx="13">
                  <c:v>46.7</c:v>
                </c:pt>
                <c:pt idx="14">
                  <c:v>46.6</c:v>
                </c:pt>
                <c:pt idx="15">
                  <c:v>43.1</c:v>
                </c:pt>
                <c:pt idx="16">
                  <c:v>41.9</c:v>
                </c:pt>
                <c:pt idx="17">
                  <c:v>36.1</c:v>
                </c:pt>
                <c:pt idx="18">
                  <c:v>32.700000000000003</c:v>
                </c:pt>
                <c:pt idx="19">
                  <c:v>28.2</c:v>
                </c:pt>
                <c:pt idx="20">
                  <c:v>27.1</c:v>
                </c:pt>
                <c:pt idx="21">
                  <c:v>23.6</c:v>
                </c:pt>
              </c:numCache>
            </c:numRef>
          </c:yVal>
          <c:smooth val="0"/>
        </c:ser>
        <c:ser>
          <c:idx val="2"/>
          <c:order val="2"/>
          <c:tx>
            <c:v>Feminino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'Taxa de abondono precoce'!$B$10:$B$31</c:f>
              <c:numCache>
                <c:formatCode>General</c:formatCode>
                <c:ptCount val="22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</c:numCache>
            </c:numRef>
          </c:xVal>
          <c:yVal>
            <c:numRef>
              <c:f>'Taxa de abondono precoce'!$E$10:$E$31</c:f>
              <c:numCache>
                <c:formatCode>General</c:formatCode>
                <c:ptCount val="22"/>
                <c:pt idx="0">
                  <c:v>44.2</c:v>
                </c:pt>
                <c:pt idx="1">
                  <c:v>40.700000000000003</c:v>
                </c:pt>
                <c:pt idx="2">
                  <c:v>39.200000000000003</c:v>
                </c:pt>
                <c:pt idx="3">
                  <c:v>35.5</c:v>
                </c:pt>
                <c:pt idx="4">
                  <c:v>34.4</c:v>
                </c:pt>
                <c:pt idx="5">
                  <c:v>34.4</c:v>
                </c:pt>
                <c:pt idx="6">
                  <c:v>41.2</c:v>
                </c:pt>
                <c:pt idx="7">
                  <c:v>38.9</c:v>
                </c:pt>
                <c:pt idx="8">
                  <c:v>36.299999999999997</c:v>
                </c:pt>
                <c:pt idx="9">
                  <c:v>36.700000000000003</c:v>
                </c:pt>
                <c:pt idx="10">
                  <c:v>37.200000000000003</c:v>
                </c:pt>
                <c:pt idx="11">
                  <c:v>33.6</c:v>
                </c:pt>
                <c:pt idx="12">
                  <c:v>31</c:v>
                </c:pt>
                <c:pt idx="13">
                  <c:v>30.7</c:v>
                </c:pt>
                <c:pt idx="14">
                  <c:v>31.3</c:v>
                </c:pt>
                <c:pt idx="15">
                  <c:v>30.4</c:v>
                </c:pt>
                <c:pt idx="16">
                  <c:v>28.6</c:v>
                </c:pt>
                <c:pt idx="17">
                  <c:v>26.1</c:v>
                </c:pt>
                <c:pt idx="18">
                  <c:v>24.6</c:v>
                </c:pt>
                <c:pt idx="19">
                  <c:v>18.100000000000001</c:v>
                </c:pt>
                <c:pt idx="20">
                  <c:v>14.3</c:v>
                </c:pt>
                <c:pt idx="21">
                  <c:v>14.5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4144"/>
        <c:axId val="84695680"/>
      </c:scatterChart>
      <c:valAx>
        <c:axId val="846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695680"/>
        <c:crosses val="autoZero"/>
        <c:crossBetween val="midCat"/>
      </c:valAx>
      <c:valAx>
        <c:axId val="8469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6941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cat>
            <c:numRef>
              <c:f>Doutoramentos!$C$10:$C$52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Doutoramentos!$D$10:$D$52</c:f>
              <c:numCache>
                <c:formatCode>General</c:formatCode>
                <c:ptCount val="43"/>
                <c:pt idx="0">
                  <c:v>60</c:v>
                </c:pt>
                <c:pt idx="1">
                  <c:v>78</c:v>
                </c:pt>
                <c:pt idx="2">
                  <c:v>64</c:v>
                </c:pt>
                <c:pt idx="3">
                  <c:v>60</c:v>
                </c:pt>
                <c:pt idx="4">
                  <c:v>87</c:v>
                </c:pt>
                <c:pt idx="5">
                  <c:v>86</c:v>
                </c:pt>
                <c:pt idx="6">
                  <c:v>65</c:v>
                </c:pt>
                <c:pt idx="7">
                  <c:v>103</c:v>
                </c:pt>
                <c:pt idx="8">
                  <c:v>61</c:v>
                </c:pt>
                <c:pt idx="9">
                  <c:v>105</c:v>
                </c:pt>
                <c:pt idx="10">
                  <c:v>116</c:v>
                </c:pt>
                <c:pt idx="11">
                  <c:v>112</c:v>
                </c:pt>
                <c:pt idx="12">
                  <c:v>130</c:v>
                </c:pt>
                <c:pt idx="13">
                  <c:v>177</c:v>
                </c:pt>
                <c:pt idx="14">
                  <c:v>214</c:v>
                </c:pt>
                <c:pt idx="15">
                  <c:v>207</c:v>
                </c:pt>
                <c:pt idx="16">
                  <c:v>216</c:v>
                </c:pt>
                <c:pt idx="17">
                  <c:v>274</c:v>
                </c:pt>
                <c:pt idx="18">
                  <c:v>275</c:v>
                </c:pt>
                <c:pt idx="19">
                  <c:v>341</c:v>
                </c:pt>
                <c:pt idx="20">
                  <c:v>337</c:v>
                </c:pt>
                <c:pt idx="21">
                  <c:v>319</c:v>
                </c:pt>
                <c:pt idx="22">
                  <c:v>351</c:v>
                </c:pt>
                <c:pt idx="23">
                  <c:v>493</c:v>
                </c:pt>
                <c:pt idx="24">
                  <c:v>453</c:v>
                </c:pt>
                <c:pt idx="25">
                  <c:v>567</c:v>
                </c:pt>
                <c:pt idx="26">
                  <c:v>607</c:v>
                </c:pt>
                <c:pt idx="27">
                  <c:v>579</c:v>
                </c:pt>
                <c:pt idx="28">
                  <c:v>719</c:v>
                </c:pt>
                <c:pt idx="29">
                  <c:v>772</c:v>
                </c:pt>
                <c:pt idx="30">
                  <c:v>860</c:v>
                </c:pt>
                <c:pt idx="31">
                  <c:v>908</c:v>
                </c:pt>
                <c:pt idx="32">
                  <c:v>985</c:v>
                </c:pt>
                <c:pt idx="33" formatCode="#,##0">
                  <c:v>1028</c:v>
                </c:pt>
                <c:pt idx="34" formatCode="#,##0">
                  <c:v>1086</c:v>
                </c:pt>
                <c:pt idx="35" formatCode="#,##0">
                  <c:v>1198</c:v>
                </c:pt>
                <c:pt idx="36" formatCode="#,##0">
                  <c:v>1305</c:v>
                </c:pt>
                <c:pt idx="37" formatCode="#,##0">
                  <c:v>1476</c:v>
                </c:pt>
                <c:pt idx="38" formatCode="#,##0">
                  <c:v>1522</c:v>
                </c:pt>
                <c:pt idx="39" formatCode="#,##0">
                  <c:v>1595</c:v>
                </c:pt>
                <c:pt idx="40" formatCode="#,##0">
                  <c:v>1666</c:v>
                </c:pt>
                <c:pt idx="41" formatCode="#,##0">
                  <c:v>1845</c:v>
                </c:pt>
                <c:pt idx="42" formatCode="#,##0">
                  <c:v>2209</c:v>
                </c:pt>
              </c:numCache>
            </c:numRef>
          </c:val>
        </c:ser>
        <c:ser>
          <c:idx val="1"/>
          <c:order val="1"/>
          <c:tx>
            <c:v>Masculino</c:v>
          </c:tx>
          <c:invertIfNegative val="0"/>
          <c:cat>
            <c:numRef>
              <c:f>Doutoramentos!$C$10:$C$52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Doutoramentos!$E$10:$E$52</c:f>
              <c:numCache>
                <c:formatCode>General</c:formatCode>
                <c:ptCount val="43"/>
                <c:pt idx="0">
                  <c:v>56</c:v>
                </c:pt>
                <c:pt idx="1">
                  <c:v>69</c:v>
                </c:pt>
                <c:pt idx="2">
                  <c:v>52</c:v>
                </c:pt>
                <c:pt idx="3">
                  <c:v>52</c:v>
                </c:pt>
                <c:pt idx="4">
                  <c:v>76</c:v>
                </c:pt>
                <c:pt idx="5">
                  <c:v>66</c:v>
                </c:pt>
                <c:pt idx="6">
                  <c:v>48</c:v>
                </c:pt>
                <c:pt idx="7">
                  <c:v>78</c:v>
                </c:pt>
                <c:pt idx="8">
                  <c:v>51</c:v>
                </c:pt>
                <c:pt idx="9">
                  <c:v>80</c:v>
                </c:pt>
                <c:pt idx="10">
                  <c:v>77</c:v>
                </c:pt>
                <c:pt idx="11">
                  <c:v>79</c:v>
                </c:pt>
                <c:pt idx="12">
                  <c:v>95</c:v>
                </c:pt>
                <c:pt idx="13">
                  <c:v>126</c:v>
                </c:pt>
                <c:pt idx="14">
                  <c:v>145</c:v>
                </c:pt>
                <c:pt idx="15">
                  <c:v>151</c:v>
                </c:pt>
                <c:pt idx="16">
                  <c:v>146</c:v>
                </c:pt>
                <c:pt idx="17">
                  <c:v>179</c:v>
                </c:pt>
                <c:pt idx="18">
                  <c:v>175</c:v>
                </c:pt>
                <c:pt idx="19">
                  <c:v>217</c:v>
                </c:pt>
                <c:pt idx="20">
                  <c:v>210</c:v>
                </c:pt>
                <c:pt idx="21">
                  <c:v>207</c:v>
                </c:pt>
                <c:pt idx="22">
                  <c:v>233</c:v>
                </c:pt>
                <c:pt idx="23">
                  <c:v>320</c:v>
                </c:pt>
                <c:pt idx="24">
                  <c:v>264</c:v>
                </c:pt>
                <c:pt idx="25">
                  <c:v>357</c:v>
                </c:pt>
                <c:pt idx="26">
                  <c:v>376</c:v>
                </c:pt>
                <c:pt idx="27">
                  <c:v>338</c:v>
                </c:pt>
                <c:pt idx="28">
                  <c:v>418</c:v>
                </c:pt>
                <c:pt idx="29">
                  <c:v>454</c:v>
                </c:pt>
                <c:pt idx="30">
                  <c:v>480</c:v>
                </c:pt>
                <c:pt idx="31">
                  <c:v>504</c:v>
                </c:pt>
                <c:pt idx="32">
                  <c:v>530</c:v>
                </c:pt>
                <c:pt idx="33">
                  <c:v>555</c:v>
                </c:pt>
                <c:pt idx="34">
                  <c:v>583</c:v>
                </c:pt>
                <c:pt idx="35">
                  <c:v>613</c:v>
                </c:pt>
                <c:pt idx="36">
                  <c:v>627</c:v>
                </c:pt>
                <c:pt idx="37">
                  <c:v>769</c:v>
                </c:pt>
                <c:pt idx="38">
                  <c:v>748</c:v>
                </c:pt>
                <c:pt idx="39">
                  <c:v>774</c:v>
                </c:pt>
                <c:pt idx="40">
                  <c:v>756</c:v>
                </c:pt>
                <c:pt idx="41">
                  <c:v>823</c:v>
                </c:pt>
                <c:pt idx="42" formatCode="#,##0">
                  <c:v>1013</c:v>
                </c:pt>
              </c:numCache>
            </c:numRef>
          </c:val>
        </c:ser>
        <c:ser>
          <c:idx val="2"/>
          <c:order val="2"/>
          <c:tx>
            <c:v>Feminino</c:v>
          </c:tx>
          <c:invertIfNegative val="0"/>
          <c:cat>
            <c:numRef>
              <c:f>Doutoramentos!$C$10:$C$52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Doutoramentos!$F$10:$F$52</c:f>
              <c:numCache>
                <c:formatCode>General</c:formatCode>
                <c:ptCount val="43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11</c:v>
                </c:pt>
                <c:pt idx="5">
                  <c:v>20</c:v>
                </c:pt>
                <c:pt idx="6">
                  <c:v>17</c:v>
                </c:pt>
                <c:pt idx="7">
                  <c:v>25</c:v>
                </c:pt>
                <c:pt idx="8">
                  <c:v>10</c:v>
                </c:pt>
                <c:pt idx="9">
                  <c:v>25</c:v>
                </c:pt>
                <c:pt idx="10">
                  <c:v>39</c:v>
                </c:pt>
                <c:pt idx="11">
                  <c:v>33</c:v>
                </c:pt>
                <c:pt idx="12">
                  <c:v>35</c:v>
                </c:pt>
                <c:pt idx="13">
                  <c:v>51</c:v>
                </c:pt>
                <c:pt idx="14">
                  <c:v>69</c:v>
                </c:pt>
                <c:pt idx="15">
                  <c:v>56</c:v>
                </c:pt>
                <c:pt idx="16">
                  <c:v>70</c:v>
                </c:pt>
                <c:pt idx="17">
                  <c:v>95</c:v>
                </c:pt>
                <c:pt idx="18">
                  <c:v>100</c:v>
                </c:pt>
                <c:pt idx="19">
                  <c:v>124</c:v>
                </c:pt>
                <c:pt idx="20">
                  <c:v>127</c:v>
                </c:pt>
                <c:pt idx="21">
                  <c:v>112</c:v>
                </c:pt>
                <c:pt idx="22">
                  <c:v>118</c:v>
                </c:pt>
                <c:pt idx="23">
                  <c:v>173</c:v>
                </c:pt>
                <c:pt idx="24">
                  <c:v>189</c:v>
                </c:pt>
                <c:pt idx="25">
                  <c:v>210</c:v>
                </c:pt>
                <c:pt idx="26">
                  <c:v>231</c:v>
                </c:pt>
                <c:pt idx="27">
                  <c:v>241</c:v>
                </c:pt>
                <c:pt idx="28">
                  <c:v>301</c:v>
                </c:pt>
                <c:pt idx="29">
                  <c:v>318</c:v>
                </c:pt>
                <c:pt idx="30">
                  <c:v>380</c:v>
                </c:pt>
                <c:pt idx="31">
                  <c:v>404</c:v>
                </c:pt>
                <c:pt idx="32">
                  <c:v>455</c:v>
                </c:pt>
                <c:pt idx="33">
                  <c:v>473</c:v>
                </c:pt>
                <c:pt idx="34">
                  <c:v>503</c:v>
                </c:pt>
                <c:pt idx="35">
                  <c:v>585</c:v>
                </c:pt>
                <c:pt idx="36">
                  <c:v>678</c:v>
                </c:pt>
                <c:pt idx="37">
                  <c:v>707</c:v>
                </c:pt>
                <c:pt idx="38">
                  <c:v>774</c:v>
                </c:pt>
                <c:pt idx="39">
                  <c:v>821</c:v>
                </c:pt>
                <c:pt idx="40">
                  <c:v>910</c:v>
                </c:pt>
                <c:pt idx="41" formatCode="#,##0">
                  <c:v>1022</c:v>
                </c:pt>
                <c:pt idx="42" formatCode="#,##0">
                  <c:v>1196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53504"/>
        <c:axId val="86855040"/>
      </c:barChart>
      <c:catAx>
        <c:axId val="868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855040"/>
        <c:crosses val="autoZero"/>
        <c:auto val="1"/>
        <c:lblAlgn val="ctr"/>
        <c:lblOffset val="100"/>
        <c:noMultiLvlLbl val="0"/>
      </c:catAx>
      <c:valAx>
        <c:axId val="8685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85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Doutoramentos!$C$10:$C$52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xVal>
          <c:yVal>
            <c:numRef>
              <c:f>Doutoramentos!$D$10:$D$52</c:f>
              <c:numCache>
                <c:formatCode>General</c:formatCode>
                <c:ptCount val="43"/>
                <c:pt idx="0">
                  <c:v>60</c:v>
                </c:pt>
                <c:pt idx="1">
                  <c:v>78</c:v>
                </c:pt>
                <c:pt idx="2">
                  <c:v>64</c:v>
                </c:pt>
                <c:pt idx="3">
                  <c:v>60</c:v>
                </c:pt>
                <c:pt idx="4">
                  <c:v>87</c:v>
                </c:pt>
                <c:pt idx="5">
                  <c:v>86</c:v>
                </c:pt>
                <c:pt idx="6">
                  <c:v>65</c:v>
                </c:pt>
                <c:pt idx="7">
                  <c:v>103</c:v>
                </c:pt>
                <c:pt idx="8">
                  <c:v>61</c:v>
                </c:pt>
                <c:pt idx="9">
                  <c:v>105</c:v>
                </c:pt>
                <c:pt idx="10">
                  <c:v>116</c:v>
                </c:pt>
                <c:pt idx="11">
                  <c:v>112</c:v>
                </c:pt>
                <c:pt idx="12">
                  <c:v>130</c:v>
                </c:pt>
                <c:pt idx="13">
                  <c:v>177</c:v>
                </c:pt>
                <c:pt idx="14">
                  <c:v>214</c:v>
                </c:pt>
                <c:pt idx="15">
                  <c:v>207</c:v>
                </c:pt>
                <c:pt idx="16">
                  <c:v>216</c:v>
                </c:pt>
                <c:pt idx="17">
                  <c:v>274</c:v>
                </c:pt>
                <c:pt idx="18">
                  <c:v>275</c:v>
                </c:pt>
                <c:pt idx="19">
                  <c:v>341</c:v>
                </c:pt>
                <c:pt idx="20">
                  <c:v>337</c:v>
                </c:pt>
                <c:pt idx="21">
                  <c:v>319</c:v>
                </c:pt>
                <c:pt idx="22">
                  <c:v>351</c:v>
                </c:pt>
                <c:pt idx="23">
                  <c:v>493</c:v>
                </c:pt>
                <c:pt idx="24">
                  <c:v>453</c:v>
                </c:pt>
                <c:pt idx="25">
                  <c:v>567</c:v>
                </c:pt>
                <c:pt idx="26">
                  <c:v>607</c:v>
                </c:pt>
                <c:pt idx="27">
                  <c:v>579</c:v>
                </c:pt>
                <c:pt idx="28">
                  <c:v>719</c:v>
                </c:pt>
                <c:pt idx="29">
                  <c:v>772</c:v>
                </c:pt>
                <c:pt idx="30">
                  <c:v>860</c:v>
                </c:pt>
                <c:pt idx="31">
                  <c:v>908</c:v>
                </c:pt>
                <c:pt idx="32">
                  <c:v>985</c:v>
                </c:pt>
                <c:pt idx="33" formatCode="#,##0">
                  <c:v>1028</c:v>
                </c:pt>
                <c:pt idx="34" formatCode="#,##0">
                  <c:v>1086</c:v>
                </c:pt>
                <c:pt idx="35" formatCode="#,##0">
                  <c:v>1198</c:v>
                </c:pt>
                <c:pt idx="36" formatCode="#,##0">
                  <c:v>1305</c:v>
                </c:pt>
                <c:pt idx="37" formatCode="#,##0">
                  <c:v>1476</c:v>
                </c:pt>
                <c:pt idx="38" formatCode="#,##0">
                  <c:v>1522</c:v>
                </c:pt>
                <c:pt idx="39" formatCode="#,##0">
                  <c:v>1595</c:v>
                </c:pt>
                <c:pt idx="40" formatCode="#,##0">
                  <c:v>1666</c:v>
                </c:pt>
                <c:pt idx="41" formatCode="#,##0">
                  <c:v>1845</c:v>
                </c:pt>
                <c:pt idx="42" formatCode="#,##0">
                  <c:v>2209</c:v>
                </c:pt>
              </c:numCache>
            </c:numRef>
          </c:yVal>
          <c:smooth val="0"/>
        </c:ser>
        <c:ser>
          <c:idx val="1"/>
          <c:order val="1"/>
          <c:tx>
            <c:v>Masculino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Doutoramentos!$C$10:$C$52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xVal>
          <c:yVal>
            <c:numRef>
              <c:f>Doutoramentos!$E$10:$E$52</c:f>
              <c:numCache>
                <c:formatCode>General</c:formatCode>
                <c:ptCount val="43"/>
                <c:pt idx="0">
                  <c:v>56</c:v>
                </c:pt>
                <c:pt idx="1">
                  <c:v>69</c:v>
                </c:pt>
                <c:pt idx="2">
                  <c:v>52</c:v>
                </c:pt>
                <c:pt idx="3">
                  <c:v>52</c:v>
                </c:pt>
                <c:pt idx="4">
                  <c:v>76</c:v>
                </c:pt>
                <c:pt idx="5">
                  <c:v>66</c:v>
                </c:pt>
                <c:pt idx="6">
                  <c:v>48</c:v>
                </c:pt>
                <c:pt idx="7">
                  <c:v>78</c:v>
                </c:pt>
                <c:pt idx="8">
                  <c:v>51</c:v>
                </c:pt>
                <c:pt idx="9">
                  <c:v>80</c:v>
                </c:pt>
                <c:pt idx="10">
                  <c:v>77</c:v>
                </c:pt>
                <c:pt idx="11">
                  <c:v>79</c:v>
                </c:pt>
                <c:pt idx="12">
                  <c:v>95</c:v>
                </c:pt>
                <c:pt idx="13">
                  <c:v>126</c:v>
                </c:pt>
                <c:pt idx="14">
                  <c:v>145</c:v>
                </c:pt>
                <c:pt idx="15">
                  <c:v>151</c:v>
                </c:pt>
                <c:pt idx="16">
                  <c:v>146</c:v>
                </c:pt>
                <c:pt idx="17">
                  <c:v>179</c:v>
                </c:pt>
                <c:pt idx="18">
                  <c:v>175</c:v>
                </c:pt>
                <c:pt idx="19">
                  <c:v>217</c:v>
                </c:pt>
                <c:pt idx="20">
                  <c:v>210</c:v>
                </c:pt>
                <c:pt idx="21">
                  <c:v>207</c:v>
                </c:pt>
                <c:pt idx="22">
                  <c:v>233</c:v>
                </c:pt>
                <c:pt idx="23">
                  <c:v>320</c:v>
                </c:pt>
                <c:pt idx="24">
                  <c:v>264</c:v>
                </c:pt>
                <c:pt idx="25">
                  <c:v>357</c:v>
                </c:pt>
                <c:pt idx="26">
                  <c:v>376</c:v>
                </c:pt>
                <c:pt idx="27">
                  <c:v>338</c:v>
                </c:pt>
                <c:pt idx="28">
                  <c:v>418</c:v>
                </c:pt>
                <c:pt idx="29">
                  <c:v>454</c:v>
                </c:pt>
                <c:pt idx="30">
                  <c:v>480</c:v>
                </c:pt>
                <c:pt idx="31">
                  <c:v>504</c:v>
                </c:pt>
                <c:pt idx="32">
                  <c:v>530</c:v>
                </c:pt>
                <c:pt idx="33">
                  <c:v>555</c:v>
                </c:pt>
                <c:pt idx="34">
                  <c:v>583</c:v>
                </c:pt>
                <c:pt idx="35">
                  <c:v>613</c:v>
                </c:pt>
                <c:pt idx="36">
                  <c:v>627</c:v>
                </c:pt>
                <c:pt idx="37">
                  <c:v>769</c:v>
                </c:pt>
                <c:pt idx="38">
                  <c:v>748</c:v>
                </c:pt>
                <c:pt idx="39">
                  <c:v>774</c:v>
                </c:pt>
                <c:pt idx="40">
                  <c:v>756</c:v>
                </c:pt>
                <c:pt idx="41">
                  <c:v>823</c:v>
                </c:pt>
                <c:pt idx="42" formatCode="#,##0">
                  <c:v>1013</c:v>
                </c:pt>
              </c:numCache>
            </c:numRef>
          </c:yVal>
          <c:smooth val="0"/>
        </c:ser>
        <c:ser>
          <c:idx val="2"/>
          <c:order val="2"/>
          <c:tx>
            <c:v>Feminino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Doutoramentos!$C$10:$C$52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xVal>
          <c:yVal>
            <c:numRef>
              <c:f>Doutoramentos!$F$10:$F$52</c:f>
              <c:numCache>
                <c:formatCode>General</c:formatCode>
                <c:ptCount val="43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11</c:v>
                </c:pt>
                <c:pt idx="5">
                  <c:v>20</c:v>
                </c:pt>
                <c:pt idx="6">
                  <c:v>17</c:v>
                </c:pt>
                <c:pt idx="7">
                  <c:v>25</c:v>
                </c:pt>
                <c:pt idx="8">
                  <c:v>10</c:v>
                </c:pt>
                <c:pt idx="9">
                  <c:v>25</c:v>
                </c:pt>
                <c:pt idx="10">
                  <c:v>39</c:v>
                </c:pt>
                <c:pt idx="11">
                  <c:v>33</c:v>
                </c:pt>
                <c:pt idx="12">
                  <c:v>35</c:v>
                </c:pt>
                <c:pt idx="13">
                  <c:v>51</c:v>
                </c:pt>
                <c:pt idx="14">
                  <c:v>69</c:v>
                </c:pt>
                <c:pt idx="15">
                  <c:v>56</c:v>
                </c:pt>
                <c:pt idx="16">
                  <c:v>70</c:v>
                </c:pt>
                <c:pt idx="17">
                  <c:v>95</c:v>
                </c:pt>
                <c:pt idx="18">
                  <c:v>100</c:v>
                </c:pt>
                <c:pt idx="19">
                  <c:v>124</c:v>
                </c:pt>
                <c:pt idx="20">
                  <c:v>127</c:v>
                </c:pt>
                <c:pt idx="21">
                  <c:v>112</c:v>
                </c:pt>
                <c:pt idx="22">
                  <c:v>118</c:v>
                </c:pt>
                <c:pt idx="23">
                  <c:v>173</c:v>
                </c:pt>
                <c:pt idx="24">
                  <c:v>189</c:v>
                </c:pt>
                <c:pt idx="25">
                  <c:v>210</c:v>
                </c:pt>
                <c:pt idx="26">
                  <c:v>231</c:v>
                </c:pt>
                <c:pt idx="27">
                  <c:v>241</c:v>
                </c:pt>
                <c:pt idx="28">
                  <c:v>301</c:v>
                </c:pt>
                <c:pt idx="29">
                  <c:v>318</c:v>
                </c:pt>
                <c:pt idx="30">
                  <c:v>380</c:v>
                </c:pt>
                <c:pt idx="31">
                  <c:v>404</c:v>
                </c:pt>
                <c:pt idx="32">
                  <c:v>455</c:v>
                </c:pt>
                <c:pt idx="33">
                  <c:v>473</c:v>
                </c:pt>
                <c:pt idx="34">
                  <c:v>503</c:v>
                </c:pt>
                <c:pt idx="35">
                  <c:v>585</c:v>
                </c:pt>
                <c:pt idx="36">
                  <c:v>678</c:v>
                </c:pt>
                <c:pt idx="37">
                  <c:v>707</c:v>
                </c:pt>
                <c:pt idx="38">
                  <c:v>774</c:v>
                </c:pt>
                <c:pt idx="39">
                  <c:v>821</c:v>
                </c:pt>
                <c:pt idx="40">
                  <c:v>910</c:v>
                </c:pt>
                <c:pt idx="41" formatCode="#,##0">
                  <c:v>1022</c:v>
                </c:pt>
                <c:pt idx="42" formatCode="#,##0">
                  <c:v>1196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898176"/>
        <c:axId val="86899712"/>
      </c:scatterChart>
      <c:valAx>
        <c:axId val="868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899712"/>
        <c:crosses val="autoZero"/>
        <c:crossBetween val="midCat"/>
      </c:valAx>
      <c:valAx>
        <c:axId val="86899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898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Diagrama de Dispersão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'Ensino Privado-Público'!$B$9:$B$44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xVal>
          <c:yVal>
            <c:numRef>
              <c:f>'Ensino Privado-Público'!$C$9:$C$44</c:f>
              <c:numCache>
                <c:formatCode>General</c:formatCode>
                <c:ptCount val="36"/>
                <c:pt idx="0">
                  <c:v>5.3</c:v>
                </c:pt>
                <c:pt idx="1">
                  <c:v>9.1</c:v>
                </c:pt>
                <c:pt idx="2">
                  <c:v>9.5</c:v>
                </c:pt>
                <c:pt idx="3">
                  <c:v>10.7</c:v>
                </c:pt>
                <c:pt idx="4">
                  <c:v>10.8</c:v>
                </c:pt>
                <c:pt idx="5">
                  <c:v>11.1</c:v>
                </c:pt>
                <c:pt idx="6">
                  <c:v>12.8</c:v>
                </c:pt>
                <c:pt idx="7">
                  <c:v>15.5</c:v>
                </c:pt>
                <c:pt idx="8">
                  <c:v>17.2</c:v>
                </c:pt>
                <c:pt idx="9">
                  <c:v>24.2</c:v>
                </c:pt>
                <c:pt idx="10">
                  <c:v>24.3</c:v>
                </c:pt>
                <c:pt idx="11">
                  <c:v>27</c:v>
                </c:pt>
                <c:pt idx="12">
                  <c:v>31.9</c:v>
                </c:pt>
                <c:pt idx="13">
                  <c:v>38</c:v>
                </c:pt>
                <c:pt idx="14">
                  <c:v>45.9</c:v>
                </c:pt>
                <c:pt idx="15">
                  <c:v>49.7</c:v>
                </c:pt>
                <c:pt idx="16">
                  <c:v>53.2</c:v>
                </c:pt>
                <c:pt idx="17">
                  <c:v>55.9</c:v>
                </c:pt>
                <c:pt idx="18">
                  <c:v>57.7</c:v>
                </c:pt>
                <c:pt idx="19">
                  <c:v>57.1</c:v>
                </c:pt>
                <c:pt idx="20">
                  <c:v>53.3</c:v>
                </c:pt>
                <c:pt idx="21">
                  <c:v>49.4</c:v>
                </c:pt>
                <c:pt idx="22">
                  <c:v>46.6</c:v>
                </c:pt>
                <c:pt idx="23">
                  <c:v>41.7</c:v>
                </c:pt>
                <c:pt idx="24">
                  <c:v>39.299999999999997</c:v>
                </c:pt>
                <c:pt idx="25">
                  <c:v>38</c:v>
                </c:pt>
                <c:pt idx="26">
                  <c:v>37</c:v>
                </c:pt>
                <c:pt idx="27">
                  <c:v>35</c:v>
                </c:pt>
                <c:pt idx="28">
                  <c:v>33.299999999999997</c:v>
                </c:pt>
                <c:pt idx="29">
                  <c:v>33.200000000000003</c:v>
                </c:pt>
                <c:pt idx="30">
                  <c:v>32.6</c:v>
                </c:pt>
                <c:pt idx="31">
                  <c:v>32.1</c:v>
                </c:pt>
                <c:pt idx="32">
                  <c:v>30.6</c:v>
                </c:pt>
                <c:pt idx="33">
                  <c:v>28.7</c:v>
                </c:pt>
                <c:pt idx="34">
                  <c:v>25.3</c:v>
                </c:pt>
                <c:pt idx="35">
                  <c:v>22.2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34688"/>
        <c:axId val="53412608"/>
      </c:scatterChart>
      <c:valAx>
        <c:axId val="404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412608"/>
        <c:crosses val="autoZero"/>
        <c:crossBetween val="midCat"/>
      </c:valAx>
      <c:valAx>
        <c:axId val="53412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346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Diagrama de Dispersão- Masculino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'Por Sexo'!$B$9:$B$44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xVal>
          <c:yVal>
            <c:numRef>
              <c:f>'Por Sexo'!$D$9:$D$44</c:f>
              <c:numCache>
                <c:formatCode>General</c:formatCode>
                <c:ptCount val="36"/>
                <c:pt idx="0">
                  <c:v>47.517000000000003</c:v>
                </c:pt>
                <c:pt idx="1">
                  <c:v>45.325000000000003</c:v>
                </c:pt>
                <c:pt idx="2">
                  <c:v>45.37</c:v>
                </c:pt>
                <c:pt idx="3">
                  <c:v>46.012</c:v>
                </c:pt>
                <c:pt idx="4">
                  <c:v>46.697000000000003</c:v>
                </c:pt>
                <c:pt idx="5">
                  <c:v>47.128999999999998</c:v>
                </c:pt>
                <c:pt idx="6">
                  <c:v>48.161000000000001</c:v>
                </c:pt>
                <c:pt idx="7">
                  <c:v>51.101999999999997</c:v>
                </c:pt>
                <c:pt idx="8">
                  <c:v>52.491999999999997</c:v>
                </c:pt>
                <c:pt idx="9">
                  <c:v>57.347999999999999</c:v>
                </c:pt>
                <c:pt idx="10">
                  <c:v>59.026000000000003</c:v>
                </c:pt>
                <c:pt idx="11">
                  <c:v>64.991</c:v>
                </c:pt>
                <c:pt idx="12">
                  <c:v>68.123000000000005</c:v>
                </c:pt>
                <c:pt idx="13">
                  <c:v>80.888000000000005</c:v>
                </c:pt>
                <c:pt idx="14">
                  <c:v>93.298000000000002</c:v>
                </c:pt>
                <c:pt idx="15">
                  <c:v>102.54300000000001</c:v>
                </c:pt>
                <c:pt idx="16">
                  <c:v>112.873</c:v>
                </c:pt>
                <c:pt idx="17">
                  <c:v>122.70099999999999</c:v>
                </c:pt>
                <c:pt idx="18">
                  <c:v>132.63900000000001</c:v>
                </c:pt>
                <c:pt idx="19">
                  <c:v>142.602</c:v>
                </c:pt>
                <c:pt idx="20">
                  <c:v>152.68199999999999</c:v>
                </c:pt>
                <c:pt idx="21">
                  <c:v>157.346</c:v>
                </c:pt>
                <c:pt idx="22">
                  <c:v>162.524</c:v>
                </c:pt>
                <c:pt idx="23">
                  <c:v>166.661</c:v>
                </c:pt>
                <c:pt idx="24">
                  <c:v>170.488</c:v>
                </c:pt>
                <c:pt idx="25">
                  <c:v>173.971</c:v>
                </c:pt>
                <c:pt idx="26">
                  <c:v>173.56700000000001</c:v>
                </c:pt>
                <c:pt idx="27">
                  <c:v>168.88399999999999</c:v>
                </c:pt>
                <c:pt idx="28">
                  <c:v>164.52</c:v>
                </c:pt>
                <c:pt idx="29">
                  <c:v>168.821</c:v>
                </c:pt>
                <c:pt idx="30">
                  <c:v>175.17699999999999</c:v>
                </c:pt>
                <c:pt idx="31">
                  <c:v>174</c:v>
                </c:pt>
                <c:pt idx="32">
                  <c:v>179.15100000000001</c:v>
                </c:pt>
                <c:pt idx="33">
                  <c:v>184.62700000000001</c:v>
                </c:pt>
                <c:pt idx="34">
                  <c:v>181.51499999999999</c:v>
                </c:pt>
                <c:pt idx="35">
                  <c:v>173.745</c:v>
                </c:pt>
              </c:numCache>
            </c:numRef>
          </c:yVal>
          <c:smooth val="0"/>
        </c:ser>
        <c:ser>
          <c:idx val="1"/>
          <c:order val="1"/>
          <c:tx>
            <c:v>Diagrama de Dispersão- Feminino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'Por Sexo'!$B$9:$B$44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xVal>
          <c:yVal>
            <c:numRef>
              <c:f>'Por Sexo'!$E$9:$E$44</c:f>
              <c:numCache>
                <c:formatCode>General</c:formatCode>
                <c:ptCount val="36"/>
                <c:pt idx="0">
                  <c:v>34.064999999999998</c:v>
                </c:pt>
                <c:pt idx="1">
                  <c:v>34.110999999999997</c:v>
                </c:pt>
                <c:pt idx="2">
                  <c:v>35.548999999999999</c:v>
                </c:pt>
                <c:pt idx="3">
                  <c:v>37.741999999999997</c:v>
                </c:pt>
                <c:pt idx="4">
                  <c:v>40.091999999999999</c:v>
                </c:pt>
                <c:pt idx="5">
                  <c:v>42.180999999999997</c:v>
                </c:pt>
                <c:pt idx="6">
                  <c:v>46.972000000000001</c:v>
                </c:pt>
                <c:pt idx="7">
                  <c:v>51.042999999999999</c:v>
                </c:pt>
                <c:pt idx="8">
                  <c:v>53.723999999999997</c:v>
                </c:pt>
                <c:pt idx="9">
                  <c:v>59.78</c:v>
                </c:pt>
                <c:pt idx="10">
                  <c:v>64.480999999999995</c:v>
                </c:pt>
                <c:pt idx="11">
                  <c:v>70.945999999999998</c:v>
                </c:pt>
                <c:pt idx="12">
                  <c:v>89.745999999999995</c:v>
                </c:pt>
                <c:pt idx="13">
                  <c:v>105.892</c:v>
                </c:pt>
                <c:pt idx="14">
                  <c:v>125.01900000000001</c:v>
                </c:pt>
                <c:pt idx="15">
                  <c:v>143.53899999999999</c:v>
                </c:pt>
                <c:pt idx="16">
                  <c:v>157.10900000000001</c:v>
                </c:pt>
                <c:pt idx="17">
                  <c:v>167.64699999999999</c:v>
                </c:pt>
                <c:pt idx="18">
                  <c:v>180.77600000000001</c:v>
                </c:pt>
                <c:pt idx="19">
                  <c:v>191.523</c:v>
                </c:pt>
                <c:pt idx="20">
                  <c:v>194.78899999999999</c:v>
                </c:pt>
                <c:pt idx="21">
                  <c:v>199.44399999999999</c:v>
                </c:pt>
                <c:pt idx="22">
                  <c:v>211.221</c:v>
                </c:pt>
                <c:pt idx="23">
                  <c:v>221.042</c:v>
                </c:pt>
                <c:pt idx="24">
                  <c:v>226.113</c:v>
                </c:pt>
                <c:pt idx="25">
                  <c:v>226.86</c:v>
                </c:pt>
                <c:pt idx="26">
                  <c:v>221.49600000000001</c:v>
                </c:pt>
                <c:pt idx="27">
                  <c:v>212.053</c:v>
                </c:pt>
                <c:pt idx="28">
                  <c:v>202.792</c:v>
                </c:pt>
                <c:pt idx="29">
                  <c:v>197.90799999999999</c:v>
                </c:pt>
                <c:pt idx="30">
                  <c:v>201.74</c:v>
                </c:pt>
                <c:pt idx="31">
                  <c:v>199.00200000000001</c:v>
                </c:pt>
                <c:pt idx="32">
                  <c:v>204.476</c:v>
                </c:pt>
                <c:pt idx="33">
                  <c:v>211.64099999999999</c:v>
                </c:pt>
                <c:pt idx="34">
                  <c:v>208.75800000000001</c:v>
                </c:pt>
                <c:pt idx="35">
                  <c:v>197.255</c:v>
                </c:pt>
              </c:numCache>
            </c:numRef>
          </c:yVal>
          <c:smooth val="0"/>
        </c:ser>
        <c:ser>
          <c:idx val="2"/>
          <c:order val="2"/>
          <c:tx>
            <c:v>Diagrama de Dispersão- total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'Por Sexo'!$B$9:$B$44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xVal>
          <c:yVal>
            <c:numRef>
              <c:f>'Por Sexo'!$C$9:$C$44</c:f>
              <c:numCache>
                <c:formatCode>General</c:formatCode>
                <c:ptCount val="36"/>
                <c:pt idx="0">
                  <c:v>81.581999999999994</c:v>
                </c:pt>
                <c:pt idx="1">
                  <c:v>79.436000000000007</c:v>
                </c:pt>
                <c:pt idx="2">
                  <c:v>80.918999999999997</c:v>
                </c:pt>
                <c:pt idx="3">
                  <c:v>83.754000000000005</c:v>
                </c:pt>
                <c:pt idx="4">
                  <c:v>86.789000000000001</c:v>
                </c:pt>
                <c:pt idx="5">
                  <c:v>89.31</c:v>
                </c:pt>
                <c:pt idx="6">
                  <c:v>95.132999999999996</c:v>
                </c:pt>
                <c:pt idx="7">
                  <c:v>102.145</c:v>
                </c:pt>
                <c:pt idx="8">
                  <c:v>106.21599999999999</c:v>
                </c:pt>
                <c:pt idx="9">
                  <c:v>117.128</c:v>
                </c:pt>
                <c:pt idx="10">
                  <c:v>123.50700000000001</c:v>
                </c:pt>
                <c:pt idx="11">
                  <c:v>135.93700000000001</c:v>
                </c:pt>
                <c:pt idx="12">
                  <c:v>157.869</c:v>
                </c:pt>
                <c:pt idx="13">
                  <c:v>186.78</c:v>
                </c:pt>
                <c:pt idx="14">
                  <c:v>218.31700000000001</c:v>
                </c:pt>
                <c:pt idx="15">
                  <c:v>246.08199999999999</c:v>
                </c:pt>
                <c:pt idx="16">
                  <c:v>269.98200000000003</c:v>
                </c:pt>
                <c:pt idx="17">
                  <c:v>290.34800000000001</c:v>
                </c:pt>
                <c:pt idx="18">
                  <c:v>313.41500000000002</c:v>
                </c:pt>
                <c:pt idx="19">
                  <c:v>334.125</c:v>
                </c:pt>
                <c:pt idx="20">
                  <c:v>347.47300000000001</c:v>
                </c:pt>
                <c:pt idx="21">
                  <c:v>356.79</c:v>
                </c:pt>
                <c:pt idx="22">
                  <c:v>373.745</c:v>
                </c:pt>
                <c:pt idx="23">
                  <c:v>387.70299999999997</c:v>
                </c:pt>
                <c:pt idx="24">
                  <c:v>396.601</c:v>
                </c:pt>
                <c:pt idx="25">
                  <c:v>400.83100000000002</c:v>
                </c:pt>
                <c:pt idx="26">
                  <c:v>395.06299999999999</c:v>
                </c:pt>
                <c:pt idx="27">
                  <c:v>380.93700000000001</c:v>
                </c:pt>
                <c:pt idx="28">
                  <c:v>367.31200000000001</c:v>
                </c:pt>
                <c:pt idx="29">
                  <c:v>366.72899999999998</c:v>
                </c:pt>
                <c:pt idx="30">
                  <c:v>376.91699999999997</c:v>
                </c:pt>
                <c:pt idx="31">
                  <c:v>373.00200000000001</c:v>
                </c:pt>
                <c:pt idx="32">
                  <c:v>383.62700000000001</c:v>
                </c:pt>
                <c:pt idx="33">
                  <c:v>396.26799999999997</c:v>
                </c:pt>
                <c:pt idx="34">
                  <c:v>390.27300000000002</c:v>
                </c:pt>
                <c:pt idx="35">
                  <c:v>371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64992"/>
        <c:axId val="55379072"/>
      </c:scatterChart>
      <c:valAx>
        <c:axId val="5536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79072"/>
        <c:crosses val="autoZero"/>
        <c:crossBetween val="midCat"/>
      </c:valAx>
      <c:valAx>
        <c:axId val="5537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364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Masculino</c:v>
          </c:tx>
          <c:invertIfNegative val="0"/>
          <c:cat>
            <c:numRef>
              <c:f>'Por Sexo'!$B$9:$B$44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cat>
          <c:val>
            <c:numRef>
              <c:f>'Por Sexo'!$D$9:$D$44</c:f>
              <c:numCache>
                <c:formatCode>General</c:formatCode>
                <c:ptCount val="36"/>
                <c:pt idx="0">
                  <c:v>47.517000000000003</c:v>
                </c:pt>
                <c:pt idx="1">
                  <c:v>45.325000000000003</c:v>
                </c:pt>
                <c:pt idx="2">
                  <c:v>45.37</c:v>
                </c:pt>
                <c:pt idx="3">
                  <c:v>46.012</c:v>
                </c:pt>
                <c:pt idx="4">
                  <c:v>46.697000000000003</c:v>
                </c:pt>
                <c:pt idx="5">
                  <c:v>47.128999999999998</c:v>
                </c:pt>
                <c:pt idx="6">
                  <c:v>48.161000000000001</c:v>
                </c:pt>
                <c:pt idx="7">
                  <c:v>51.101999999999997</c:v>
                </c:pt>
                <c:pt idx="8">
                  <c:v>52.491999999999997</c:v>
                </c:pt>
                <c:pt idx="9">
                  <c:v>57.347999999999999</c:v>
                </c:pt>
                <c:pt idx="10">
                  <c:v>59.026000000000003</c:v>
                </c:pt>
                <c:pt idx="11">
                  <c:v>64.991</c:v>
                </c:pt>
                <c:pt idx="12">
                  <c:v>68.123000000000005</c:v>
                </c:pt>
                <c:pt idx="13">
                  <c:v>80.888000000000005</c:v>
                </c:pt>
                <c:pt idx="14">
                  <c:v>93.298000000000002</c:v>
                </c:pt>
                <c:pt idx="15">
                  <c:v>102.54300000000001</c:v>
                </c:pt>
                <c:pt idx="16">
                  <c:v>112.873</c:v>
                </c:pt>
                <c:pt idx="17">
                  <c:v>122.70099999999999</c:v>
                </c:pt>
                <c:pt idx="18">
                  <c:v>132.63900000000001</c:v>
                </c:pt>
                <c:pt idx="19">
                  <c:v>142.602</c:v>
                </c:pt>
                <c:pt idx="20">
                  <c:v>152.68199999999999</c:v>
                </c:pt>
                <c:pt idx="21">
                  <c:v>157.346</c:v>
                </c:pt>
                <c:pt idx="22">
                  <c:v>162.524</c:v>
                </c:pt>
                <c:pt idx="23">
                  <c:v>166.661</c:v>
                </c:pt>
                <c:pt idx="24">
                  <c:v>170.488</c:v>
                </c:pt>
                <c:pt idx="25">
                  <c:v>173.971</c:v>
                </c:pt>
                <c:pt idx="26">
                  <c:v>173.56700000000001</c:v>
                </c:pt>
                <c:pt idx="27">
                  <c:v>168.88399999999999</c:v>
                </c:pt>
                <c:pt idx="28">
                  <c:v>164.52</c:v>
                </c:pt>
                <c:pt idx="29">
                  <c:v>168.821</c:v>
                </c:pt>
                <c:pt idx="30">
                  <c:v>175.17699999999999</c:v>
                </c:pt>
                <c:pt idx="31">
                  <c:v>174</c:v>
                </c:pt>
                <c:pt idx="32">
                  <c:v>179.15100000000001</c:v>
                </c:pt>
                <c:pt idx="33">
                  <c:v>184.62700000000001</c:v>
                </c:pt>
                <c:pt idx="34">
                  <c:v>181.51499999999999</c:v>
                </c:pt>
                <c:pt idx="35">
                  <c:v>173.745</c:v>
                </c:pt>
              </c:numCache>
            </c:numRef>
          </c:val>
        </c:ser>
        <c:ser>
          <c:idx val="1"/>
          <c:order val="1"/>
          <c:tx>
            <c:v>Feminino</c:v>
          </c:tx>
          <c:invertIfNegative val="0"/>
          <c:cat>
            <c:numRef>
              <c:f>'Por Sexo'!$B$9:$B$44</c:f>
              <c:numCache>
                <c:formatCode>General</c:formatCode>
                <c:ptCount val="36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</c:numCache>
            </c:numRef>
          </c:cat>
          <c:val>
            <c:numRef>
              <c:f>'Por Sexo'!$E$9:$E$44</c:f>
              <c:numCache>
                <c:formatCode>General</c:formatCode>
                <c:ptCount val="36"/>
                <c:pt idx="0">
                  <c:v>34.064999999999998</c:v>
                </c:pt>
                <c:pt idx="1">
                  <c:v>34.110999999999997</c:v>
                </c:pt>
                <c:pt idx="2">
                  <c:v>35.548999999999999</c:v>
                </c:pt>
                <c:pt idx="3">
                  <c:v>37.741999999999997</c:v>
                </c:pt>
                <c:pt idx="4">
                  <c:v>40.091999999999999</c:v>
                </c:pt>
                <c:pt idx="5">
                  <c:v>42.180999999999997</c:v>
                </c:pt>
                <c:pt idx="6">
                  <c:v>46.972000000000001</c:v>
                </c:pt>
                <c:pt idx="7">
                  <c:v>51.042999999999999</c:v>
                </c:pt>
                <c:pt idx="8">
                  <c:v>53.723999999999997</c:v>
                </c:pt>
                <c:pt idx="9">
                  <c:v>59.78</c:v>
                </c:pt>
                <c:pt idx="10">
                  <c:v>64.480999999999995</c:v>
                </c:pt>
                <c:pt idx="11">
                  <c:v>70.945999999999998</c:v>
                </c:pt>
                <c:pt idx="12">
                  <c:v>89.745999999999995</c:v>
                </c:pt>
                <c:pt idx="13">
                  <c:v>105.892</c:v>
                </c:pt>
                <c:pt idx="14">
                  <c:v>125.01900000000001</c:v>
                </c:pt>
                <c:pt idx="15">
                  <c:v>143.53899999999999</c:v>
                </c:pt>
                <c:pt idx="16">
                  <c:v>157.10900000000001</c:v>
                </c:pt>
                <c:pt idx="17">
                  <c:v>167.64699999999999</c:v>
                </c:pt>
                <c:pt idx="18">
                  <c:v>180.77600000000001</c:v>
                </c:pt>
                <c:pt idx="19">
                  <c:v>191.523</c:v>
                </c:pt>
                <c:pt idx="20">
                  <c:v>194.78899999999999</c:v>
                </c:pt>
                <c:pt idx="21">
                  <c:v>199.44399999999999</c:v>
                </c:pt>
                <c:pt idx="22">
                  <c:v>211.221</c:v>
                </c:pt>
                <c:pt idx="23">
                  <c:v>221.042</c:v>
                </c:pt>
                <c:pt idx="24">
                  <c:v>226.113</c:v>
                </c:pt>
                <c:pt idx="25">
                  <c:v>226.86</c:v>
                </c:pt>
                <c:pt idx="26">
                  <c:v>221.49600000000001</c:v>
                </c:pt>
                <c:pt idx="27">
                  <c:v>212.053</c:v>
                </c:pt>
                <c:pt idx="28">
                  <c:v>202.792</c:v>
                </c:pt>
                <c:pt idx="29">
                  <c:v>197.90799999999999</c:v>
                </c:pt>
                <c:pt idx="30">
                  <c:v>201.74</c:v>
                </c:pt>
                <c:pt idx="31">
                  <c:v>199.00200000000001</c:v>
                </c:pt>
                <c:pt idx="32">
                  <c:v>204.476</c:v>
                </c:pt>
                <c:pt idx="33">
                  <c:v>211.64099999999999</c:v>
                </c:pt>
                <c:pt idx="34">
                  <c:v>208.75800000000001</c:v>
                </c:pt>
                <c:pt idx="35">
                  <c:v>197.255</c:v>
                </c:pt>
              </c:numCache>
            </c:numRef>
          </c:val>
        </c:ser>
        <c:ser>
          <c:idx val="2"/>
          <c:order val="2"/>
          <c:tx>
            <c:v>Total</c:v>
          </c:tx>
          <c:invertIfNegative val="0"/>
          <c:val>
            <c:numRef>
              <c:f>'Por Sexo'!$C$9:$C$44</c:f>
              <c:numCache>
                <c:formatCode>General</c:formatCode>
                <c:ptCount val="36"/>
                <c:pt idx="0">
                  <c:v>81.581999999999994</c:v>
                </c:pt>
                <c:pt idx="1">
                  <c:v>79.436000000000007</c:v>
                </c:pt>
                <c:pt idx="2">
                  <c:v>80.918999999999997</c:v>
                </c:pt>
                <c:pt idx="3">
                  <c:v>83.754000000000005</c:v>
                </c:pt>
                <c:pt idx="4">
                  <c:v>86.789000000000001</c:v>
                </c:pt>
                <c:pt idx="5">
                  <c:v>89.31</c:v>
                </c:pt>
                <c:pt idx="6">
                  <c:v>95.132999999999996</c:v>
                </c:pt>
                <c:pt idx="7">
                  <c:v>102.145</c:v>
                </c:pt>
                <c:pt idx="8">
                  <c:v>106.21599999999999</c:v>
                </c:pt>
                <c:pt idx="9">
                  <c:v>117.128</c:v>
                </c:pt>
                <c:pt idx="10">
                  <c:v>123.50700000000001</c:v>
                </c:pt>
                <c:pt idx="11">
                  <c:v>135.93700000000001</c:v>
                </c:pt>
                <c:pt idx="12">
                  <c:v>157.869</c:v>
                </c:pt>
                <c:pt idx="13">
                  <c:v>186.78</c:v>
                </c:pt>
                <c:pt idx="14">
                  <c:v>218.31700000000001</c:v>
                </c:pt>
                <c:pt idx="15">
                  <c:v>246.08199999999999</c:v>
                </c:pt>
                <c:pt idx="16">
                  <c:v>269.98200000000003</c:v>
                </c:pt>
                <c:pt idx="17">
                  <c:v>290.34800000000001</c:v>
                </c:pt>
                <c:pt idx="18">
                  <c:v>313.41500000000002</c:v>
                </c:pt>
                <c:pt idx="19">
                  <c:v>334.125</c:v>
                </c:pt>
                <c:pt idx="20">
                  <c:v>347.47300000000001</c:v>
                </c:pt>
                <c:pt idx="21">
                  <c:v>356.79</c:v>
                </c:pt>
                <c:pt idx="22">
                  <c:v>373.745</c:v>
                </c:pt>
                <c:pt idx="23">
                  <c:v>387.70299999999997</c:v>
                </c:pt>
                <c:pt idx="24">
                  <c:v>396.601</c:v>
                </c:pt>
                <c:pt idx="25">
                  <c:v>400.83100000000002</c:v>
                </c:pt>
                <c:pt idx="26">
                  <c:v>395.06299999999999</c:v>
                </c:pt>
                <c:pt idx="27">
                  <c:v>380.93700000000001</c:v>
                </c:pt>
                <c:pt idx="28">
                  <c:v>367.31200000000001</c:v>
                </c:pt>
                <c:pt idx="29">
                  <c:v>366.72899999999998</c:v>
                </c:pt>
                <c:pt idx="30">
                  <c:v>376.91699999999997</c:v>
                </c:pt>
                <c:pt idx="31">
                  <c:v>373.00200000000001</c:v>
                </c:pt>
                <c:pt idx="32">
                  <c:v>383.62700000000001</c:v>
                </c:pt>
                <c:pt idx="33">
                  <c:v>396.26799999999997</c:v>
                </c:pt>
                <c:pt idx="34">
                  <c:v>390.27300000000002</c:v>
                </c:pt>
                <c:pt idx="35">
                  <c:v>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8400"/>
        <c:axId val="55399936"/>
      </c:barChart>
      <c:catAx>
        <c:axId val="5539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99936"/>
        <c:crosses val="autoZero"/>
        <c:auto val="1"/>
        <c:lblAlgn val="ctr"/>
        <c:lblOffset val="100"/>
        <c:noMultiLvlLbl val="0"/>
      </c:catAx>
      <c:valAx>
        <c:axId val="5539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398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cat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'subsistema de ensino'!$C$11:$C$28</c:f>
              <c:numCache>
                <c:formatCode>#,##0</c:formatCode>
                <c:ptCount val="18"/>
                <c:pt idx="0">
                  <c:v>46949</c:v>
                </c:pt>
                <c:pt idx="1">
                  <c:v>48037</c:v>
                </c:pt>
                <c:pt idx="2">
                  <c:v>46953</c:v>
                </c:pt>
                <c:pt idx="3">
                  <c:v>45455</c:v>
                </c:pt>
                <c:pt idx="4">
                  <c:v>50528</c:v>
                </c:pt>
                <c:pt idx="5">
                  <c:v>56762</c:v>
                </c:pt>
                <c:pt idx="6">
                  <c:v>56378</c:v>
                </c:pt>
                <c:pt idx="7">
                  <c:v>56785</c:v>
                </c:pt>
                <c:pt idx="8">
                  <c:v>52896</c:v>
                </c:pt>
                <c:pt idx="9">
                  <c:v>49254</c:v>
                </c:pt>
                <c:pt idx="10">
                  <c:v>48148</c:v>
                </c:pt>
                <c:pt idx="11">
                  <c:v>52382</c:v>
                </c:pt>
                <c:pt idx="12">
                  <c:v>63451</c:v>
                </c:pt>
                <c:pt idx="13">
                  <c:v>63425</c:v>
                </c:pt>
                <c:pt idx="14">
                  <c:v>67350</c:v>
                </c:pt>
                <c:pt idx="15">
                  <c:v>73468</c:v>
                </c:pt>
                <c:pt idx="16">
                  <c:v>65026</c:v>
                </c:pt>
                <c:pt idx="17">
                  <c:v>59012</c:v>
                </c:pt>
              </c:numCache>
            </c:numRef>
          </c:val>
        </c:ser>
        <c:ser>
          <c:idx val="1"/>
          <c:order val="1"/>
          <c:tx>
            <c:v>Público</c:v>
          </c:tx>
          <c:invertIfNegative val="0"/>
          <c:cat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'subsistema de ensino'!$D$11:$D$28</c:f>
              <c:numCache>
                <c:formatCode>#,##0</c:formatCode>
                <c:ptCount val="18"/>
                <c:pt idx="0">
                  <c:v>26250</c:v>
                </c:pt>
                <c:pt idx="1">
                  <c:v>29359</c:v>
                </c:pt>
                <c:pt idx="2">
                  <c:v>31492</c:v>
                </c:pt>
                <c:pt idx="3">
                  <c:v>31147</c:v>
                </c:pt>
                <c:pt idx="4">
                  <c:v>34029</c:v>
                </c:pt>
                <c:pt idx="5">
                  <c:v>38920</c:v>
                </c:pt>
                <c:pt idx="6">
                  <c:v>38721</c:v>
                </c:pt>
                <c:pt idx="7">
                  <c:v>39436</c:v>
                </c:pt>
                <c:pt idx="8">
                  <c:v>37164</c:v>
                </c:pt>
                <c:pt idx="9">
                  <c:v>35918</c:v>
                </c:pt>
                <c:pt idx="10">
                  <c:v>36009</c:v>
                </c:pt>
                <c:pt idx="11">
                  <c:v>38075</c:v>
                </c:pt>
                <c:pt idx="12">
                  <c:v>45882</c:v>
                </c:pt>
                <c:pt idx="13">
                  <c:v>47573</c:v>
                </c:pt>
                <c:pt idx="14">
                  <c:v>50921</c:v>
                </c:pt>
                <c:pt idx="15">
                  <c:v>56525</c:v>
                </c:pt>
                <c:pt idx="16">
                  <c:v>51911</c:v>
                </c:pt>
                <c:pt idx="17">
                  <c:v>48787</c:v>
                </c:pt>
              </c:numCache>
            </c:numRef>
          </c:val>
        </c:ser>
        <c:ser>
          <c:idx val="2"/>
          <c:order val="2"/>
          <c:tx>
            <c:v>Privado</c:v>
          </c:tx>
          <c:invertIfNegative val="0"/>
          <c:cat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'subsistema de ensino'!$E$11:$E$28</c:f>
              <c:numCache>
                <c:formatCode>#,##0</c:formatCode>
                <c:ptCount val="18"/>
                <c:pt idx="0">
                  <c:v>20699</c:v>
                </c:pt>
                <c:pt idx="1">
                  <c:v>18678</c:v>
                </c:pt>
                <c:pt idx="2">
                  <c:v>15461</c:v>
                </c:pt>
                <c:pt idx="3">
                  <c:v>14308</c:v>
                </c:pt>
                <c:pt idx="4">
                  <c:v>16499</c:v>
                </c:pt>
                <c:pt idx="5">
                  <c:v>17842</c:v>
                </c:pt>
                <c:pt idx="6">
                  <c:v>17657</c:v>
                </c:pt>
                <c:pt idx="7">
                  <c:v>17349</c:v>
                </c:pt>
                <c:pt idx="8">
                  <c:v>15732</c:v>
                </c:pt>
                <c:pt idx="9">
                  <c:v>13336</c:v>
                </c:pt>
                <c:pt idx="10">
                  <c:v>12139</c:v>
                </c:pt>
                <c:pt idx="11">
                  <c:v>14307</c:v>
                </c:pt>
                <c:pt idx="12">
                  <c:v>17569</c:v>
                </c:pt>
                <c:pt idx="13">
                  <c:v>15852</c:v>
                </c:pt>
                <c:pt idx="14">
                  <c:v>16429</c:v>
                </c:pt>
                <c:pt idx="15">
                  <c:v>16943</c:v>
                </c:pt>
                <c:pt idx="16">
                  <c:v>13115</c:v>
                </c:pt>
                <c:pt idx="17">
                  <c:v>10225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88768"/>
        <c:axId val="56290304"/>
      </c:barChart>
      <c:catAx>
        <c:axId val="5628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290304"/>
        <c:crosses val="autoZero"/>
        <c:auto val="1"/>
        <c:lblAlgn val="ctr"/>
        <c:lblOffset val="100"/>
        <c:noMultiLvlLbl val="0"/>
      </c:catAx>
      <c:valAx>
        <c:axId val="56290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6288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</c:v>
          </c:tx>
          <c:marker>
            <c:symbol val="none"/>
          </c:marker>
          <c:cat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'subsistema de ensino'!$C$11:$C$28</c:f>
              <c:numCache>
                <c:formatCode>#,##0</c:formatCode>
                <c:ptCount val="18"/>
                <c:pt idx="0">
                  <c:v>46949</c:v>
                </c:pt>
                <c:pt idx="1">
                  <c:v>48037</c:v>
                </c:pt>
                <c:pt idx="2">
                  <c:v>46953</c:v>
                </c:pt>
                <c:pt idx="3">
                  <c:v>45455</c:v>
                </c:pt>
                <c:pt idx="4">
                  <c:v>50528</c:v>
                </c:pt>
                <c:pt idx="5">
                  <c:v>56762</c:v>
                </c:pt>
                <c:pt idx="6">
                  <c:v>56378</c:v>
                </c:pt>
                <c:pt idx="7">
                  <c:v>56785</c:v>
                </c:pt>
                <c:pt idx="8">
                  <c:v>52896</c:v>
                </c:pt>
                <c:pt idx="9">
                  <c:v>49254</c:v>
                </c:pt>
                <c:pt idx="10">
                  <c:v>48148</c:v>
                </c:pt>
                <c:pt idx="11">
                  <c:v>52382</c:v>
                </c:pt>
                <c:pt idx="12">
                  <c:v>63451</c:v>
                </c:pt>
                <c:pt idx="13">
                  <c:v>63425</c:v>
                </c:pt>
                <c:pt idx="14">
                  <c:v>67350</c:v>
                </c:pt>
                <c:pt idx="15">
                  <c:v>73468</c:v>
                </c:pt>
                <c:pt idx="16">
                  <c:v>65026</c:v>
                </c:pt>
                <c:pt idx="17">
                  <c:v>59012</c:v>
                </c:pt>
              </c:numCache>
            </c:numRef>
          </c:val>
          <c:smooth val="0"/>
        </c:ser>
        <c:ser>
          <c:idx val="1"/>
          <c:order val="1"/>
          <c:tx>
            <c:v>Público</c:v>
          </c:tx>
          <c:marker>
            <c:symbol val="none"/>
          </c:marker>
          <c:cat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'subsistema de ensino'!$D$11:$D$28</c:f>
              <c:numCache>
                <c:formatCode>#,##0</c:formatCode>
                <c:ptCount val="18"/>
                <c:pt idx="0">
                  <c:v>26250</c:v>
                </c:pt>
                <c:pt idx="1">
                  <c:v>29359</c:v>
                </c:pt>
                <c:pt idx="2">
                  <c:v>31492</c:v>
                </c:pt>
                <c:pt idx="3">
                  <c:v>31147</c:v>
                </c:pt>
                <c:pt idx="4">
                  <c:v>34029</c:v>
                </c:pt>
                <c:pt idx="5">
                  <c:v>38920</c:v>
                </c:pt>
                <c:pt idx="6">
                  <c:v>38721</c:v>
                </c:pt>
                <c:pt idx="7">
                  <c:v>39436</c:v>
                </c:pt>
                <c:pt idx="8">
                  <c:v>37164</c:v>
                </c:pt>
                <c:pt idx="9">
                  <c:v>35918</c:v>
                </c:pt>
                <c:pt idx="10">
                  <c:v>36009</c:v>
                </c:pt>
                <c:pt idx="11">
                  <c:v>38075</c:v>
                </c:pt>
                <c:pt idx="12">
                  <c:v>45882</c:v>
                </c:pt>
                <c:pt idx="13">
                  <c:v>47573</c:v>
                </c:pt>
                <c:pt idx="14">
                  <c:v>50921</c:v>
                </c:pt>
                <c:pt idx="15">
                  <c:v>56525</c:v>
                </c:pt>
                <c:pt idx="16">
                  <c:v>51911</c:v>
                </c:pt>
                <c:pt idx="17">
                  <c:v>48787</c:v>
                </c:pt>
              </c:numCache>
            </c:numRef>
          </c:val>
          <c:smooth val="0"/>
        </c:ser>
        <c:ser>
          <c:idx val="2"/>
          <c:order val="2"/>
          <c:tx>
            <c:v>Privado</c:v>
          </c:tx>
          <c:marker>
            <c:symbol val="none"/>
          </c:marker>
          <c:cat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cat>
          <c:val>
            <c:numRef>
              <c:f>'subsistema de ensino'!$E$11:$E$28</c:f>
              <c:numCache>
                <c:formatCode>#,##0</c:formatCode>
                <c:ptCount val="18"/>
                <c:pt idx="0">
                  <c:v>20699</c:v>
                </c:pt>
                <c:pt idx="1">
                  <c:v>18678</c:v>
                </c:pt>
                <c:pt idx="2">
                  <c:v>15461</c:v>
                </c:pt>
                <c:pt idx="3">
                  <c:v>14308</c:v>
                </c:pt>
                <c:pt idx="4">
                  <c:v>16499</c:v>
                </c:pt>
                <c:pt idx="5">
                  <c:v>17842</c:v>
                </c:pt>
                <c:pt idx="6">
                  <c:v>17657</c:v>
                </c:pt>
                <c:pt idx="7">
                  <c:v>17349</c:v>
                </c:pt>
                <c:pt idx="8">
                  <c:v>15732</c:v>
                </c:pt>
                <c:pt idx="9">
                  <c:v>13336</c:v>
                </c:pt>
                <c:pt idx="10">
                  <c:v>12139</c:v>
                </c:pt>
                <c:pt idx="11">
                  <c:v>14307</c:v>
                </c:pt>
                <c:pt idx="12">
                  <c:v>17569</c:v>
                </c:pt>
                <c:pt idx="13">
                  <c:v>15852</c:v>
                </c:pt>
                <c:pt idx="14">
                  <c:v>16429</c:v>
                </c:pt>
                <c:pt idx="15">
                  <c:v>16943</c:v>
                </c:pt>
                <c:pt idx="16">
                  <c:v>13115</c:v>
                </c:pt>
                <c:pt idx="17">
                  <c:v>10225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42528"/>
        <c:axId val="55544064"/>
      </c:lineChart>
      <c:catAx>
        <c:axId val="555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544064"/>
        <c:crosses val="autoZero"/>
        <c:auto val="1"/>
        <c:lblAlgn val="ctr"/>
        <c:lblOffset val="100"/>
        <c:noMultiLvlLbl val="0"/>
      </c:catAx>
      <c:valAx>
        <c:axId val="555440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542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Total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xVal>
          <c:yVal>
            <c:numRef>
              <c:f>'subsistema de ensino'!$C$11:$C$28</c:f>
              <c:numCache>
                <c:formatCode>#,##0</c:formatCode>
                <c:ptCount val="18"/>
                <c:pt idx="0">
                  <c:v>46949</c:v>
                </c:pt>
                <c:pt idx="1">
                  <c:v>48037</c:v>
                </c:pt>
                <c:pt idx="2">
                  <c:v>46953</c:v>
                </c:pt>
                <c:pt idx="3">
                  <c:v>45455</c:v>
                </c:pt>
                <c:pt idx="4">
                  <c:v>50528</c:v>
                </c:pt>
                <c:pt idx="5">
                  <c:v>56762</c:v>
                </c:pt>
                <c:pt idx="6">
                  <c:v>56378</c:v>
                </c:pt>
                <c:pt idx="7">
                  <c:v>56785</c:v>
                </c:pt>
                <c:pt idx="8">
                  <c:v>52896</c:v>
                </c:pt>
                <c:pt idx="9">
                  <c:v>49254</c:v>
                </c:pt>
                <c:pt idx="10">
                  <c:v>48148</c:v>
                </c:pt>
                <c:pt idx="11">
                  <c:v>52382</c:v>
                </c:pt>
                <c:pt idx="12">
                  <c:v>63451</c:v>
                </c:pt>
                <c:pt idx="13">
                  <c:v>63425</c:v>
                </c:pt>
                <c:pt idx="14">
                  <c:v>67350</c:v>
                </c:pt>
                <c:pt idx="15">
                  <c:v>73468</c:v>
                </c:pt>
                <c:pt idx="16">
                  <c:v>65026</c:v>
                </c:pt>
                <c:pt idx="17">
                  <c:v>59012</c:v>
                </c:pt>
              </c:numCache>
            </c:numRef>
          </c:yVal>
          <c:smooth val="0"/>
        </c:ser>
        <c:ser>
          <c:idx val="1"/>
          <c:order val="1"/>
          <c:tx>
            <c:v>Público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xVal>
          <c:yVal>
            <c:numRef>
              <c:f>'subsistema de ensino'!$D$11:$D$28</c:f>
              <c:numCache>
                <c:formatCode>#,##0</c:formatCode>
                <c:ptCount val="18"/>
                <c:pt idx="0">
                  <c:v>26250</c:v>
                </c:pt>
                <c:pt idx="1">
                  <c:v>29359</c:v>
                </c:pt>
                <c:pt idx="2">
                  <c:v>31492</c:v>
                </c:pt>
                <c:pt idx="3">
                  <c:v>31147</c:v>
                </c:pt>
                <c:pt idx="4">
                  <c:v>34029</c:v>
                </c:pt>
                <c:pt idx="5">
                  <c:v>38920</c:v>
                </c:pt>
                <c:pt idx="6">
                  <c:v>38721</c:v>
                </c:pt>
                <c:pt idx="7">
                  <c:v>39436</c:v>
                </c:pt>
                <c:pt idx="8">
                  <c:v>37164</c:v>
                </c:pt>
                <c:pt idx="9">
                  <c:v>35918</c:v>
                </c:pt>
                <c:pt idx="10">
                  <c:v>36009</c:v>
                </c:pt>
                <c:pt idx="11">
                  <c:v>38075</c:v>
                </c:pt>
                <c:pt idx="12">
                  <c:v>45882</c:v>
                </c:pt>
                <c:pt idx="13">
                  <c:v>47573</c:v>
                </c:pt>
                <c:pt idx="14">
                  <c:v>50921</c:v>
                </c:pt>
                <c:pt idx="15">
                  <c:v>56525</c:v>
                </c:pt>
                <c:pt idx="16">
                  <c:v>51911</c:v>
                </c:pt>
                <c:pt idx="17">
                  <c:v>48787</c:v>
                </c:pt>
              </c:numCache>
            </c:numRef>
          </c:yVal>
          <c:smooth val="0"/>
        </c:ser>
        <c:ser>
          <c:idx val="2"/>
          <c:order val="2"/>
          <c:tx>
            <c:v>Privado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'subsistema de ensino'!$B$11:$B$28</c:f>
              <c:numCache>
                <c:formatCode>General</c:formatCode>
                <c:ptCount val="1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</c:numCache>
            </c:numRef>
          </c:xVal>
          <c:yVal>
            <c:numRef>
              <c:f>'subsistema de ensino'!$E$11:$E$28</c:f>
              <c:numCache>
                <c:formatCode>#,##0</c:formatCode>
                <c:ptCount val="18"/>
                <c:pt idx="0">
                  <c:v>20699</c:v>
                </c:pt>
                <c:pt idx="1">
                  <c:v>18678</c:v>
                </c:pt>
                <c:pt idx="2">
                  <c:v>15461</c:v>
                </c:pt>
                <c:pt idx="3">
                  <c:v>14308</c:v>
                </c:pt>
                <c:pt idx="4">
                  <c:v>16499</c:v>
                </c:pt>
                <c:pt idx="5">
                  <c:v>17842</c:v>
                </c:pt>
                <c:pt idx="6">
                  <c:v>17657</c:v>
                </c:pt>
                <c:pt idx="7">
                  <c:v>17349</c:v>
                </c:pt>
                <c:pt idx="8">
                  <c:v>15732</c:v>
                </c:pt>
                <c:pt idx="9">
                  <c:v>13336</c:v>
                </c:pt>
                <c:pt idx="10">
                  <c:v>12139</c:v>
                </c:pt>
                <c:pt idx="11">
                  <c:v>14307</c:v>
                </c:pt>
                <c:pt idx="12">
                  <c:v>17569</c:v>
                </c:pt>
                <c:pt idx="13">
                  <c:v>15852</c:v>
                </c:pt>
                <c:pt idx="14">
                  <c:v>16429</c:v>
                </c:pt>
                <c:pt idx="15">
                  <c:v>16943</c:v>
                </c:pt>
                <c:pt idx="16">
                  <c:v>13115</c:v>
                </c:pt>
                <c:pt idx="17">
                  <c:v>10225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65696"/>
        <c:axId val="55649408"/>
      </c:scatterChart>
      <c:valAx>
        <c:axId val="5556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49408"/>
        <c:crosses val="autoZero"/>
        <c:crossBetween val="midCat"/>
      </c:valAx>
      <c:valAx>
        <c:axId val="55649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565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'Áreas de Educação e Formação'!$C$7:$C$8</c:f>
              <c:strCache>
                <c:ptCount val="1"/>
                <c:pt idx="0">
                  <c:v>Anos</c:v>
                </c:pt>
              </c:strCache>
            </c:strRef>
          </c:tx>
          <c:invertIfNegative val="0"/>
          <c: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val>
        </c:ser>
        <c:ser>
          <c:idx val="1"/>
          <c:order val="1"/>
          <c:tx>
            <c:strRef>
              <c:f>'Áreas de Educação e Formação'!$D$7:$D$8</c:f>
              <c:strCache>
                <c:ptCount val="1"/>
                <c:pt idx="0">
                  <c:v>Áreas de educação e formação Total</c:v>
                </c:pt>
              </c:strCache>
            </c:strRef>
          </c:tx>
          <c:invertIfNegative val="0"/>
          <c:val>
            <c:numRef>
              <c:f>'Áreas de Educação e Formação'!$D$9:$D$31</c:f>
              <c:numCache>
                <c:formatCode>#,##0</c:formatCode>
                <c:ptCount val="23"/>
                <c:pt idx="0">
                  <c:v>105892</c:v>
                </c:pt>
                <c:pt idx="1">
                  <c:v>125019</c:v>
                </c:pt>
                <c:pt idx="2">
                  <c:v>143539</c:v>
                </c:pt>
                <c:pt idx="3">
                  <c:v>157109</c:v>
                </c:pt>
                <c:pt idx="4">
                  <c:v>167647</c:v>
                </c:pt>
                <c:pt idx="5">
                  <c:v>180776</c:v>
                </c:pt>
                <c:pt idx="6">
                  <c:v>191523</c:v>
                </c:pt>
                <c:pt idx="7">
                  <c:v>194789</c:v>
                </c:pt>
                <c:pt idx="8">
                  <c:v>199444</c:v>
                </c:pt>
                <c:pt idx="9">
                  <c:v>211221</c:v>
                </c:pt>
                <c:pt idx="10">
                  <c:v>221042</c:v>
                </c:pt>
                <c:pt idx="11">
                  <c:v>226113</c:v>
                </c:pt>
                <c:pt idx="12">
                  <c:v>226860</c:v>
                </c:pt>
                <c:pt idx="13">
                  <c:v>221496</c:v>
                </c:pt>
                <c:pt idx="14">
                  <c:v>212053</c:v>
                </c:pt>
                <c:pt idx="15">
                  <c:v>202792</c:v>
                </c:pt>
                <c:pt idx="16">
                  <c:v>197908</c:v>
                </c:pt>
                <c:pt idx="17">
                  <c:v>201740</c:v>
                </c:pt>
                <c:pt idx="18">
                  <c:v>199002</c:v>
                </c:pt>
                <c:pt idx="19">
                  <c:v>204476</c:v>
                </c:pt>
                <c:pt idx="20">
                  <c:v>211641</c:v>
                </c:pt>
                <c:pt idx="21">
                  <c:v>208758</c:v>
                </c:pt>
                <c:pt idx="22">
                  <c:v>197255</c:v>
                </c:pt>
              </c:numCache>
            </c:numRef>
          </c:val>
        </c:ser>
        <c:ser>
          <c:idx val="2"/>
          <c:order val="2"/>
          <c:tx>
            <c:strRef>
              <c:f>'Áreas de Educação e Formação'!$E$7:$E$8</c:f>
              <c:strCache>
                <c:ptCount val="1"/>
                <c:pt idx="0">
                  <c:v>Áreas de educação e formação Educação</c:v>
                </c:pt>
              </c:strCache>
            </c:strRef>
          </c:tx>
          <c:invertIfNegative val="0"/>
          <c:val>
            <c:numRef>
              <c:f>'Áreas de Educação e Formação'!$E$9:$E$31</c:f>
              <c:numCache>
                <c:formatCode>#,##0</c:formatCode>
                <c:ptCount val="23"/>
                <c:pt idx="0">
                  <c:v>16281</c:v>
                </c:pt>
                <c:pt idx="1">
                  <c:v>18052</c:v>
                </c:pt>
                <c:pt idx="2">
                  <c:v>20466</c:v>
                </c:pt>
                <c:pt idx="3">
                  <c:v>22287</c:v>
                </c:pt>
                <c:pt idx="4">
                  <c:v>22734</c:v>
                </c:pt>
                <c:pt idx="5">
                  <c:v>24136</c:v>
                </c:pt>
                <c:pt idx="6">
                  <c:v>25805</c:v>
                </c:pt>
                <c:pt idx="7">
                  <c:v>28691</c:v>
                </c:pt>
                <c:pt idx="8">
                  <c:v>31099</c:v>
                </c:pt>
                <c:pt idx="9">
                  <c:v>37874</c:v>
                </c:pt>
                <c:pt idx="10">
                  <c:v>41685</c:v>
                </c:pt>
                <c:pt idx="11">
                  <c:v>42353</c:v>
                </c:pt>
                <c:pt idx="12">
                  <c:v>39371</c:v>
                </c:pt>
                <c:pt idx="13">
                  <c:v>33487</c:v>
                </c:pt>
                <c:pt idx="14">
                  <c:v>27646</c:v>
                </c:pt>
                <c:pt idx="15">
                  <c:v>21581</c:v>
                </c:pt>
                <c:pt idx="16">
                  <c:v>17622</c:v>
                </c:pt>
                <c:pt idx="17">
                  <c:v>16198</c:v>
                </c:pt>
                <c:pt idx="18">
                  <c:v>15667</c:v>
                </c:pt>
                <c:pt idx="19">
                  <c:v>17173</c:v>
                </c:pt>
                <c:pt idx="20">
                  <c:v>18196</c:v>
                </c:pt>
                <c:pt idx="21">
                  <c:v>18008</c:v>
                </c:pt>
                <c:pt idx="22">
                  <c:v>15498</c:v>
                </c:pt>
              </c:numCache>
            </c:numRef>
          </c:val>
        </c:ser>
        <c:ser>
          <c:idx val="3"/>
          <c:order val="3"/>
          <c:tx>
            <c:strRef>
              <c:f>'Áreas de Educação e Formação'!$F$7:$F$8</c:f>
              <c:strCache>
                <c:ptCount val="1"/>
                <c:pt idx="0">
                  <c:v>Áreas de educação e formação Artes e Humanidades</c:v>
                </c:pt>
              </c:strCache>
            </c:strRef>
          </c:tx>
          <c:invertIfNegative val="0"/>
          <c:val>
            <c:numRef>
              <c:f>'Áreas de Educação e Formação'!$F$9:$F$31</c:f>
              <c:numCache>
                <c:formatCode>#,##0</c:formatCode>
                <c:ptCount val="23"/>
                <c:pt idx="0">
                  <c:v>14421</c:v>
                </c:pt>
                <c:pt idx="1">
                  <c:v>16337</c:v>
                </c:pt>
                <c:pt idx="2">
                  <c:v>18383</c:v>
                </c:pt>
                <c:pt idx="3">
                  <c:v>19144</c:v>
                </c:pt>
                <c:pt idx="4">
                  <c:v>19017</c:v>
                </c:pt>
                <c:pt idx="5">
                  <c:v>20736</c:v>
                </c:pt>
                <c:pt idx="6">
                  <c:v>21934</c:v>
                </c:pt>
                <c:pt idx="7">
                  <c:v>21878</c:v>
                </c:pt>
                <c:pt idx="8">
                  <c:v>22074</c:v>
                </c:pt>
                <c:pt idx="9">
                  <c:v>22378</c:v>
                </c:pt>
                <c:pt idx="10">
                  <c:v>23428</c:v>
                </c:pt>
                <c:pt idx="11">
                  <c:v>22858</c:v>
                </c:pt>
                <c:pt idx="12">
                  <c:v>22027</c:v>
                </c:pt>
                <c:pt idx="13">
                  <c:v>21380</c:v>
                </c:pt>
                <c:pt idx="14">
                  <c:v>20280</c:v>
                </c:pt>
                <c:pt idx="15">
                  <c:v>19144</c:v>
                </c:pt>
                <c:pt idx="16">
                  <c:v>18230</c:v>
                </c:pt>
                <c:pt idx="17">
                  <c:v>18937</c:v>
                </c:pt>
                <c:pt idx="18">
                  <c:v>18219</c:v>
                </c:pt>
                <c:pt idx="19">
                  <c:v>19062</c:v>
                </c:pt>
                <c:pt idx="20">
                  <c:v>20542</c:v>
                </c:pt>
                <c:pt idx="21">
                  <c:v>21038</c:v>
                </c:pt>
                <c:pt idx="22">
                  <c:v>20391</c:v>
                </c:pt>
              </c:numCache>
            </c:numRef>
          </c:val>
        </c:ser>
        <c:ser>
          <c:idx val="4"/>
          <c:order val="4"/>
          <c:tx>
            <c:strRef>
              <c:f>'Áreas de Educação e Formação'!$G$7:$G$8</c:f>
              <c:strCache>
                <c:ptCount val="1"/>
                <c:pt idx="0">
                  <c:v>Áreas de educação e formação Ciências Sociais, Comércio e Direito</c:v>
                </c:pt>
              </c:strCache>
            </c:strRef>
          </c:tx>
          <c:invertIfNegative val="0"/>
          <c:val>
            <c:numRef>
              <c:f>'Áreas de Educação e Formação'!$G$9:$G$31</c:f>
              <c:numCache>
                <c:formatCode>#,##0</c:formatCode>
                <c:ptCount val="23"/>
                <c:pt idx="0">
                  <c:v>39228</c:v>
                </c:pt>
                <c:pt idx="1">
                  <c:v>48446</c:v>
                </c:pt>
                <c:pt idx="2">
                  <c:v>57858</c:v>
                </c:pt>
                <c:pt idx="3">
                  <c:v>64139</c:v>
                </c:pt>
                <c:pt idx="4">
                  <c:v>71925</c:v>
                </c:pt>
                <c:pt idx="5">
                  <c:v>76968</c:v>
                </c:pt>
                <c:pt idx="6">
                  <c:v>80154</c:v>
                </c:pt>
                <c:pt idx="7">
                  <c:v>78370</c:v>
                </c:pt>
                <c:pt idx="8">
                  <c:v>76986</c:v>
                </c:pt>
                <c:pt idx="9">
                  <c:v>77392</c:v>
                </c:pt>
                <c:pt idx="10">
                  <c:v>76167</c:v>
                </c:pt>
                <c:pt idx="11">
                  <c:v>76305</c:v>
                </c:pt>
                <c:pt idx="12">
                  <c:v>75930</c:v>
                </c:pt>
                <c:pt idx="13">
                  <c:v>74173</c:v>
                </c:pt>
                <c:pt idx="14">
                  <c:v>71286</c:v>
                </c:pt>
                <c:pt idx="15">
                  <c:v>68777</c:v>
                </c:pt>
                <c:pt idx="16">
                  <c:v>68284</c:v>
                </c:pt>
                <c:pt idx="17">
                  <c:v>69691</c:v>
                </c:pt>
                <c:pt idx="18">
                  <c:v>69183</c:v>
                </c:pt>
                <c:pt idx="19">
                  <c:v>70677</c:v>
                </c:pt>
                <c:pt idx="20">
                  <c:v>72934</c:v>
                </c:pt>
                <c:pt idx="21">
                  <c:v>71009</c:v>
                </c:pt>
                <c:pt idx="22">
                  <c:v>67339</c:v>
                </c:pt>
              </c:numCache>
            </c:numRef>
          </c:val>
        </c:ser>
        <c:ser>
          <c:idx val="5"/>
          <c:order val="5"/>
          <c:tx>
            <c:strRef>
              <c:f>'Áreas de Educação e Formação'!$H$7:$H$8</c:f>
              <c:strCache>
                <c:ptCount val="1"/>
                <c:pt idx="0">
                  <c:v>Áreas de educação e formação Ciências, Matemática e Informática</c:v>
                </c:pt>
              </c:strCache>
            </c:strRef>
          </c:tx>
          <c:invertIfNegative val="0"/>
          <c:val>
            <c:numRef>
              <c:f>'Áreas de Educação e Formação'!$H$9:$H$31</c:f>
              <c:numCache>
                <c:formatCode>#,##0</c:formatCode>
                <c:ptCount val="23"/>
                <c:pt idx="0">
                  <c:v>11405</c:v>
                </c:pt>
                <c:pt idx="1">
                  <c:v>12560</c:v>
                </c:pt>
                <c:pt idx="2">
                  <c:v>13761</c:v>
                </c:pt>
                <c:pt idx="3">
                  <c:v>14863</c:v>
                </c:pt>
                <c:pt idx="4">
                  <c:v>14069</c:v>
                </c:pt>
                <c:pt idx="5">
                  <c:v>15633</c:v>
                </c:pt>
                <c:pt idx="6">
                  <c:v>16471</c:v>
                </c:pt>
                <c:pt idx="7">
                  <c:v>16347</c:v>
                </c:pt>
                <c:pt idx="8">
                  <c:v>16856</c:v>
                </c:pt>
                <c:pt idx="9">
                  <c:v>16945</c:v>
                </c:pt>
                <c:pt idx="10">
                  <c:v>17015</c:v>
                </c:pt>
                <c:pt idx="11">
                  <c:v>16321</c:v>
                </c:pt>
                <c:pt idx="12">
                  <c:v>15989</c:v>
                </c:pt>
                <c:pt idx="13">
                  <c:v>15259</c:v>
                </c:pt>
                <c:pt idx="14">
                  <c:v>14181</c:v>
                </c:pt>
                <c:pt idx="15">
                  <c:v>13252</c:v>
                </c:pt>
                <c:pt idx="16">
                  <c:v>12904</c:v>
                </c:pt>
                <c:pt idx="17">
                  <c:v>13707</c:v>
                </c:pt>
                <c:pt idx="18">
                  <c:v>12787</c:v>
                </c:pt>
                <c:pt idx="19">
                  <c:v>12980</c:v>
                </c:pt>
                <c:pt idx="20">
                  <c:v>13311</c:v>
                </c:pt>
                <c:pt idx="21">
                  <c:v>13272</c:v>
                </c:pt>
                <c:pt idx="22">
                  <c:v>13378</c:v>
                </c:pt>
              </c:numCache>
            </c:numRef>
          </c:val>
        </c:ser>
        <c:ser>
          <c:idx val="6"/>
          <c:order val="6"/>
          <c:tx>
            <c:strRef>
              <c:f>'Áreas de Educação e Formação'!$I$7:$I$8</c:f>
              <c:strCache>
                <c:ptCount val="1"/>
                <c:pt idx="0">
                  <c:v>Áreas de educação e formação Engenharia, Indústrias Transformadoras e Construção</c:v>
                </c:pt>
              </c:strCache>
            </c:strRef>
          </c:tx>
          <c:invertIfNegative val="0"/>
          <c:val>
            <c:numRef>
              <c:f>'Áreas de Educação e Formação'!$I$9:$I$31</c:f>
              <c:numCache>
                <c:formatCode>#,##0</c:formatCode>
                <c:ptCount val="23"/>
                <c:pt idx="0">
                  <c:v>9853</c:v>
                </c:pt>
                <c:pt idx="1">
                  <c:v>11501</c:v>
                </c:pt>
                <c:pt idx="2">
                  <c:v>12440</c:v>
                </c:pt>
                <c:pt idx="3">
                  <c:v>14060</c:v>
                </c:pt>
                <c:pt idx="4">
                  <c:v>15883</c:v>
                </c:pt>
                <c:pt idx="5">
                  <c:v>16951</c:v>
                </c:pt>
                <c:pt idx="6">
                  <c:v>18623</c:v>
                </c:pt>
                <c:pt idx="7">
                  <c:v>19609</c:v>
                </c:pt>
                <c:pt idx="8">
                  <c:v>20430</c:v>
                </c:pt>
                <c:pt idx="9">
                  <c:v>21196</c:v>
                </c:pt>
                <c:pt idx="10">
                  <c:v>21935</c:v>
                </c:pt>
                <c:pt idx="11">
                  <c:v>22250</c:v>
                </c:pt>
                <c:pt idx="12">
                  <c:v>22783</c:v>
                </c:pt>
                <c:pt idx="13">
                  <c:v>22785</c:v>
                </c:pt>
                <c:pt idx="14">
                  <c:v>21599</c:v>
                </c:pt>
                <c:pt idx="15">
                  <c:v>20739</c:v>
                </c:pt>
                <c:pt idx="16">
                  <c:v>20543</c:v>
                </c:pt>
                <c:pt idx="17">
                  <c:v>21187</c:v>
                </c:pt>
                <c:pt idx="18">
                  <c:v>20946</c:v>
                </c:pt>
                <c:pt idx="19">
                  <c:v>21592</c:v>
                </c:pt>
                <c:pt idx="20">
                  <c:v>21976</c:v>
                </c:pt>
                <c:pt idx="21">
                  <c:v>22359</c:v>
                </c:pt>
                <c:pt idx="22">
                  <c:v>21691</c:v>
                </c:pt>
              </c:numCache>
            </c:numRef>
          </c:val>
        </c:ser>
        <c:ser>
          <c:idx val="7"/>
          <c:order val="7"/>
          <c:tx>
            <c:strRef>
              <c:f>'Áreas de Educação e Formação'!$J$7:$J$8</c:f>
              <c:strCache>
                <c:ptCount val="1"/>
                <c:pt idx="0">
                  <c:v>Áreas de educação e formação Agricultura</c:v>
                </c:pt>
              </c:strCache>
            </c:strRef>
          </c:tx>
          <c:invertIfNegative val="0"/>
          <c:val>
            <c:numRef>
              <c:f>'Áreas de Educação e Formação'!$J$9:$J$31</c:f>
              <c:numCache>
                <c:formatCode>#,##0</c:formatCode>
                <c:ptCount val="23"/>
                <c:pt idx="0">
                  <c:v>3364</c:v>
                </c:pt>
                <c:pt idx="1">
                  <c:v>3717</c:v>
                </c:pt>
                <c:pt idx="2">
                  <c:v>4195</c:v>
                </c:pt>
                <c:pt idx="3">
                  <c:v>4391</c:v>
                </c:pt>
                <c:pt idx="4">
                  <c:v>4405</c:v>
                </c:pt>
                <c:pt idx="5">
                  <c:v>4581</c:v>
                </c:pt>
                <c:pt idx="6">
                  <c:v>5404</c:v>
                </c:pt>
                <c:pt idx="7">
                  <c:v>5229</c:v>
                </c:pt>
                <c:pt idx="8">
                  <c:v>5756</c:v>
                </c:pt>
                <c:pt idx="9">
                  <c:v>5836</c:v>
                </c:pt>
                <c:pt idx="10">
                  <c:v>5790</c:v>
                </c:pt>
                <c:pt idx="11">
                  <c:v>5492</c:v>
                </c:pt>
                <c:pt idx="12">
                  <c:v>5125</c:v>
                </c:pt>
                <c:pt idx="13">
                  <c:v>4603</c:v>
                </c:pt>
                <c:pt idx="14">
                  <c:v>4251</c:v>
                </c:pt>
                <c:pt idx="15">
                  <c:v>3947</c:v>
                </c:pt>
                <c:pt idx="16">
                  <c:v>3887</c:v>
                </c:pt>
                <c:pt idx="17">
                  <c:v>4189</c:v>
                </c:pt>
                <c:pt idx="18">
                  <c:v>3864</c:v>
                </c:pt>
                <c:pt idx="19">
                  <c:v>3872</c:v>
                </c:pt>
                <c:pt idx="20">
                  <c:v>3970</c:v>
                </c:pt>
                <c:pt idx="21">
                  <c:v>4022</c:v>
                </c:pt>
                <c:pt idx="22">
                  <c:v>4010</c:v>
                </c:pt>
              </c:numCache>
            </c:numRef>
          </c:val>
        </c:ser>
        <c:ser>
          <c:idx val="8"/>
          <c:order val="8"/>
          <c:tx>
            <c:strRef>
              <c:f>'Áreas de Educação e Formação'!$K$7:$K$8</c:f>
              <c:strCache>
                <c:ptCount val="1"/>
                <c:pt idx="0">
                  <c:v>Áreas de educação e formação Saúde e Protecção Social</c:v>
                </c:pt>
              </c:strCache>
            </c:strRef>
          </c:tx>
          <c:invertIfNegative val="0"/>
          <c:val>
            <c:numRef>
              <c:f>'Áreas de Educação e Formação'!$K$9:$K$31</c:f>
              <c:numCache>
                <c:formatCode>#,##0</c:formatCode>
                <c:ptCount val="23"/>
                <c:pt idx="0">
                  <c:v>8599</c:v>
                </c:pt>
                <c:pt idx="1">
                  <c:v>11158</c:v>
                </c:pt>
                <c:pt idx="2">
                  <c:v>12599</c:v>
                </c:pt>
                <c:pt idx="3">
                  <c:v>13906</c:v>
                </c:pt>
                <c:pt idx="4">
                  <c:v>14738</c:v>
                </c:pt>
                <c:pt idx="5">
                  <c:v>16153</c:v>
                </c:pt>
                <c:pt idx="6">
                  <c:v>16833</c:v>
                </c:pt>
                <c:pt idx="7">
                  <c:v>17965</c:v>
                </c:pt>
                <c:pt idx="8">
                  <c:v>18783</c:v>
                </c:pt>
                <c:pt idx="9">
                  <c:v>21305</c:v>
                </c:pt>
                <c:pt idx="10">
                  <c:v>25933</c:v>
                </c:pt>
                <c:pt idx="11">
                  <c:v>30615</c:v>
                </c:pt>
                <c:pt idx="12">
                  <c:v>34924</c:v>
                </c:pt>
                <c:pt idx="13">
                  <c:v>39093</c:v>
                </c:pt>
                <c:pt idx="14">
                  <c:v>42446</c:v>
                </c:pt>
                <c:pt idx="15">
                  <c:v>45268</c:v>
                </c:pt>
                <c:pt idx="16">
                  <c:v>46443</c:v>
                </c:pt>
                <c:pt idx="17">
                  <c:v>47944</c:v>
                </c:pt>
                <c:pt idx="18">
                  <c:v>48037</c:v>
                </c:pt>
                <c:pt idx="19">
                  <c:v>48373</c:v>
                </c:pt>
                <c:pt idx="20">
                  <c:v>49618</c:v>
                </c:pt>
                <c:pt idx="21">
                  <c:v>47942</c:v>
                </c:pt>
                <c:pt idx="22">
                  <c:v>44355</c:v>
                </c:pt>
              </c:numCache>
            </c:numRef>
          </c:val>
        </c:ser>
        <c:ser>
          <c:idx val="9"/>
          <c:order val="9"/>
          <c:tx>
            <c:strRef>
              <c:f>'Áreas de Educação e Formação'!$L$7:$L$8</c:f>
              <c:strCache>
                <c:ptCount val="1"/>
                <c:pt idx="0">
                  <c:v>Áreas de educação e formação Serviços</c:v>
                </c:pt>
              </c:strCache>
            </c:strRef>
          </c:tx>
          <c:invertIfNegative val="0"/>
          <c:val>
            <c:numRef>
              <c:f>'Áreas de Educação e Formação'!$L$9:$L$31</c:f>
              <c:numCache>
                <c:formatCode>#,##0</c:formatCode>
                <c:ptCount val="23"/>
                <c:pt idx="0">
                  <c:v>2741</c:v>
                </c:pt>
                <c:pt idx="1">
                  <c:v>3248</c:v>
                </c:pt>
                <c:pt idx="2">
                  <c:v>3837</c:v>
                </c:pt>
                <c:pt idx="3">
                  <c:v>4319</c:v>
                </c:pt>
                <c:pt idx="4">
                  <c:v>4876</c:v>
                </c:pt>
                <c:pt idx="5">
                  <c:v>5618</c:v>
                </c:pt>
                <c:pt idx="6">
                  <c:v>6299</c:v>
                </c:pt>
                <c:pt idx="7">
                  <c:v>6700</c:v>
                </c:pt>
                <c:pt idx="8">
                  <c:v>7460</c:v>
                </c:pt>
                <c:pt idx="9">
                  <c:v>8295</c:v>
                </c:pt>
                <c:pt idx="10">
                  <c:v>9089</c:v>
                </c:pt>
                <c:pt idx="11">
                  <c:v>9919</c:v>
                </c:pt>
                <c:pt idx="12">
                  <c:v>10711</c:v>
                </c:pt>
                <c:pt idx="13">
                  <c:v>10716</c:v>
                </c:pt>
                <c:pt idx="14">
                  <c:v>10364</c:v>
                </c:pt>
                <c:pt idx="15">
                  <c:v>10084</c:v>
                </c:pt>
                <c:pt idx="16">
                  <c:v>9995</c:v>
                </c:pt>
                <c:pt idx="17">
                  <c:v>9887</c:v>
                </c:pt>
                <c:pt idx="18">
                  <c:v>10299</c:v>
                </c:pt>
                <c:pt idx="19">
                  <c:v>10747</c:v>
                </c:pt>
                <c:pt idx="20">
                  <c:v>11094</c:v>
                </c:pt>
                <c:pt idx="21">
                  <c:v>10858</c:v>
                </c:pt>
                <c:pt idx="22">
                  <c:v>10434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05664"/>
        <c:axId val="62927232"/>
      </c:barChart>
      <c:catAx>
        <c:axId val="63105664"/>
        <c:scaling>
          <c:orientation val="minMax"/>
        </c:scaling>
        <c:delete val="0"/>
        <c:axPos val="b"/>
        <c:majorTickMark val="out"/>
        <c:minorTickMark val="none"/>
        <c:tickLblPos val="nextTo"/>
        <c:crossAx val="62927232"/>
        <c:crosses val="autoZero"/>
        <c:auto val="1"/>
        <c:lblAlgn val="ctr"/>
        <c:lblOffset val="100"/>
        <c:noMultiLvlLbl val="0"/>
      </c:catAx>
      <c:valAx>
        <c:axId val="6292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0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'Áreas de Educação e Formação'!$D$7:$D$8</c:f>
              <c:strCache>
                <c:ptCount val="1"/>
                <c:pt idx="0">
                  <c:v>Áreas de educação e formação Total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Formação'!$D$9:$D$31</c:f>
              <c:numCache>
                <c:formatCode>#,##0</c:formatCode>
                <c:ptCount val="23"/>
                <c:pt idx="0">
                  <c:v>105892</c:v>
                </c:pt>
                <c:pt idx="1">
                  <c:v>125019</c:v>
                </c:pt>
                <c:pt idx="2">
                  <c:v>143539</c:v>
                </c:pt>
                <c:pt idx="3">
                  <c:v>157109</c:v>
                </c:pt>
                <c:pt idx="4">
                  <c:v>167647</c:v>
                </c:pt>
                <c:pt idx="5">
                  <c:v>180776</c:v>
                </c:pt>
                <c:pt idx="6">
                  <c:v>191523</c:v>
                </c:pt>
                <c:pt idx="7">
                  <c:v>194789</c:v>
                </c:pt>
                <c:pt idx="8">
                  <c:v>199444</c:v>
                </c:pt>
                <c:pt idx="9">
                  <c:v>211221</c:v>
                </c:pt>
                <c:pt idx="10">
                  <c:v>221042</c:v>
                </c:pt>
                <c:pt idx="11">
                  <c:v>226113</c:v>
                </c:pt>
                <c:pt idx="12">
                  <c:v>226860</c:v>
                </c:pt>
                <c:pt idx="13">
                  <c:v>221496</c:v>
                </c:pt>
                <c:pt idx="14">
                  <c:v>212053</c:v>
                </c:pt>
                <c:pt idx="15">
                  <c:v>202792</c:v>
                </c:pt>
                <c:pt idx="16">
                  <c:v>197908</c:v>
                </c:pt>
                <c:pt idx="17">
                  <c:v>201740</c:v>
                </c:pt>
                <c:pt idx="18">
                  <c:v>199002</c:v>
                </c:pt>
                <c:pt idx="19">
                  <c:v>204476</c:v>
                </c:pt>
                <c:pt idx="20">
                  <c:v>211641</c:v>
                </c:pt>
                <c:pt idx="21">
                  <c:v>208758</c:v>
                </c:pt>
                <c:pt idx="22">
                  <c:v>197255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'Áreas de Educação e Formação'!$E$7:$E$8</c:f>
              <c:strCache>
                <c:ptCount val="1"/>
                <c:pt idx="0">
                  <c:v>Áreas de educação e formação Educação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Formação'!$E$9:$E$31</c:f>
              <c:numCache>
                <c:formatCode>#,##0</c:formatCode>
                <c:ptCount val="23"/>
                <c:pt idx="0">
                  <c:v>16281</c:v>
                </c:pt>
                <c:pt idx="1">
                  <c:v>18052</c:v>
                </c:pt>
                <c:pt idx="2">
                  <c:v>20466</c:v>
                </c:pt>
                <c:pt idx="3">
                  <c:v>22287</c:v>
                </c:pt>
                <c:pt idx="4">
                  <c:v>22734</c:v>
                </c:pt>
                <c:pt idx="5">
                  <c:v>24136</c:v>
                </c:pt>
                <c:pt idx="6">
                  <c:v>25805</c:v>
                </c:pt>
                <c:pt idx="7">
                  <c:v>28691</c:v>
                </c:pt>
                <c:pt idx="8">
                  <c:v>31099</c:v>
                </c:pt>
                <c:pt idx="9">
                  <c:v>37874</c:v>
                </c:pt>
                <c:pt idx="10">
                  <c:v>41685</c:v>
                </c:pt>
                <c:pt idx="11">
                  <c:v>42353</c:v>
                </c:pt>
                <c:pt idx="12">
                  <c:v>39371</c:v>
                </c:pt>
                <c:pt idx="13">
                  <c:v>33487</c:v>
                </c:pt>
                <c:pt idx="14">
                  <c:v>27646</c:v>
                </c:pt>
                <c:pt idx="15">
                  <c:v>21581</c:v>
                </c:pt>
                <c:pt idx="16">
                  <c:v>17622</c:v>
                </c:pt>
                <c:pt idx="17">
                  <c:v>16198</c:v>
                </c:pt>
                <c:pt idx="18">
                  <c:v>15667</c:v>
                </c:pt>
                <c:pt idx="19">
                  <c:v>17173</c:v>
                </c:pt>
                <c:pt idx="20">
                  <c:v>18196</c:v>
                </c:pt>
                <c:pt idx="21">
                  <c:v>18008</c:v>
                </c:pt>
                <c:pt idx="22">
                  <c:v>15498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'Áreas de Educação e Formação'!$F$7:$F$8</c:f>
              <c:strCache>
                <c:ptCount val="1"/>
                <c:pt idx="0">
                  <c:v>Áreas de educação e formação Artes e Humanidades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Formação'!$F$9:$F$31</c:f>
              <c:numCache>
                <c:formatCode>#,##0</c:formatCode>
                <c:ptCount val="23"/>
                <c:pt idx="0">
                  <c:v>14421</c:v>
                </c:pt>
                <c:pt idx="1">
                  <c:v>16337</c:v>
                </c:pt>
                <c:pt idx="2">
                  <c:v>18383</c:v>
                </c:pt>
                <c:pt idx="3">
                  <c:v>19144</c:v>
                </c:pt>
                <c:pt idx="4">
                  <c:v>19017</c:v>
                </c:pt>
                <c:pt idx="5">
                  <c:v>20736</c:v>
                </c:pt>
                <c:pt idx="6">
                  <c:v>21934</c:v>
                </c:pt>
                <c:pt idx="7">
                  <c:v>21878</c:v>
                </c:pt>
                <c:pt idx="8">
                  <c:v>22074</c:v>
                </c:pt>
                <c:pt idx="9">
                  <c:v>22378</c:v>
                </c:pt>
                <c:pt idx="10">
                  <c:v>23428</c:v>
                </c:pt>
                <c:pt idx="11">
                  <c:v>22858</c:v>
                </c:pt>
                <c:pt idx="12">
                  <c:v>22027</c:v>
                </c:pt>
                <c:pt idx="13">
                  <c:v>21380</c:v>
                </c:pt>
                <c:pt idx="14">
                  <c:v>20280</c:v>
                </c:pt>
                <c:pt idx="15">
                  <c:v>19144</c:v>
                </c:pt>
                <c:pt idx="16">
                  <c:v>18230</c:v>
                </c:pt>
                <c:pt idx="17">
                  <c:v>18937</c:v>
                </c:pt>
                <c:pt idx="18">
                  <c:v>18219</c:v>
                </c:pt>
                <c:pt idx="19">
                  <c:v>19062</c:v>
                </c:pt>
                <c:pt idx="20">
                  <c:v>20542</c:v>
                </c:pt>
                <c:pt idx="21">
                  <c:v>21038</c:v>
                </c:pt>
                <c:pt idx="22">
                  <c:v>20391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'Áreas de Educação e Formação'!$G$7:$G$8</c:f>
              <c:strCache>
                <c:ptCount val="1"/>
                <c:pt idx="0">
                  <c:v>Áreas de educação e formação Ciências Sociais, Comércio e Direito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8208394480491261E-4"/>
                  <c:y val="-2.5295538057742782E-2"/>
                </c:manualLayout>
              </c:layout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Formação'!$G$9:$G$31</c:f>
              <c:numCache>
                <c:formatCode>#,##0</c:formatCode>
                <c:ptCount val="23"/>
                <c:pt idx="0">
                  <c:v>39228</c:v>
                </c:pt>
                <c:pt idx="1">
                  <c:v>48446</c:v>
                </c:pt>
                <c:pt idx="2">
                  <c:v>57858</c:v>
                </c:pt>
                <c:pt idx="3">
                  <c:v>64139</c:v>
                </c:pt>
                <c:pt idx="4">
                  <c:v>71925</c:v>
                </c:pt>
                <c:pt idx="5">
                  <c:v>76968</c:v>
                </c:pt>
                <c:pt idx="6">
                  <c:v>80154</c:v>
                </c:pt>
                <c:pt idx="7">
                  <c:v>78370</c:v>
                </c:pt>
                <c:pt idx="8">
                  <c:v>76986</c:v>
                </c:pt>
                <c:pt idx="9">
                  <c:v>77392</c:v>
                </c:pt>
                <c:pt idx="10">
                  <c:v>76167</c:v>
                </c:pt>
                <c:pt idx="11">
                  <c:v>76305</c:v>
                </c:pt>
                <c:pt idx="12">
                  <c:v>75930</c:v>
                </c:pt>
                <c:pt idx="13">
                  <c:v>74173</c:v>
                </c:pt>
                <c:pt idx="14">
                  <c:v>71286</c:v>
                </c:pt>
                <c:pt idx="15">
                  <c:v>68777</c:v>
                </c:pt>
                <c:pt idx="16">
                  <c:v>68284</c:v>
                </c:pt>
                <c:pt idx="17">
                  <c:v>69691</c:v>
                </c:pt>
                <c:pt idx="18">
                  <c:v>69183</c:v>
                </c:pt>
                <c:pt idx="19">
                  <c:v>70677</c:v>
                </c:pt>
                <c:pt idx="20">
                  <c:v>72934</c:v>
                </c:pt>
                <c:pt idx="21">
                  <c:v>71009</c:v>
                </c:pt>
                <c:pt idx="22">
                  <c:v>67339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'Áreas de Educação e Formação'!$H$7:$H$8</c:f>
              <c:strCache>
                <c:ptCount val="1"/>
                <c:pt idx="0">
                  <c:v>Áreas de educação e formação Ciências, Matemática e Informática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Formação'!$H$9:$H$31</c:f>
              <c:numCache>
                <c:formatCode>#,##0</c:formatCode>
                <c:ptCount val="23"/>
                <c:pt idx="0">
                  <c:v>11405</c:v>
                </c:pt>
                <c:pt idx="1">
                  <c:v>12560</c:v>
                </c:pt>
                <c:pt idx="2">
                  <c:v>13761</c:v>
                </c:pt>
                <c:pt idx="3">
                  <c:v>14863</c:v>
                </c:pt>
                <c:pt idx="4">
                  <c:v>14069</c:v>
                </c:pt>
                <c:pt idx="5">
                  <c:v>15633</c:v>
                </c:pt>
                <c:pt idx="6">
                  <c:v>16471</c:v>
                </c:pt>
                <c:pt idx="7">
                  <c:v>16347</c:v>
                </c:pt>
                <c:pt idx="8">
                  <c:v>16856</c:v>
                </c:pt>
                <c:pt idx="9">
                  <c:v>16945</c:v>
                </c:pt>
                <c:pt idx="10">
                  <c:v>17015</c:v>
                </c:pt>
                <c:pt idx="11">
                  <c:v>16321</c:v>
                </c:pt>
                <c:pt idx="12">
                  <c:v>15989</c:v>
                </c:pt>
                <c:pt idx="13">
                  <c:v>15259</c:v>
                </c:pt>
                <c:pt idx="14">
                  <c:v>14181</c:v>
                </c:pt>
                <c:pt idx="15">
                  <c:v>13252</c:v>
                </c:pt>
                <c:pt idx="16">
                  <c:v>12904</c:v>
                </c:pt>
                <c:pt idx="17">
                  <c:v>13707</c:v>
                </c:pt>
                <c:pt idx="18">
                  <c:v>12787</c:v>
                </c:pt>
                <c:pt idx="19">
                  <c:v>12980</c:v>
                </c:pt>
                <c:pt idx="20">
                  <c:v>13311</c:v>
                </c:pt>
                <c:pt idx="21">
                  <c:v>13272</c:v>
                </c:pt>
                <c:pt idx="22">
                  <c:v>13378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'Áreas de Educação e Formação'!$I$7:$I$8</c:f>
              <c:strCache>
                <c:ptCount val="1"/>
                <c:pt idx="0">
                  <c:v>Áreas de educação e formação Engenharia, Indústrias Transformadoras e Construção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Formação'!$I$9:$I$31</c:f>
              <c:numCache>
                <c:formatCode>#,##0</c:formatCode>
                <c:ptCount val="23"/>
                <c:pt idx="0">
                  <c:v>9853</c:v>
                </c:pt>
                <c:pt idx="1">
                  <c:v>11501</c:v>
                </c:pt>
                <c:pt idx="2">
                  <c:v>12440</c:v>
                </c:pt>
                <c:pt idx="3">
                  <c:v>14060</c:v>
                </c:pt>
                <c:pt idx="4">
                  <c:v>15883</c:v>
                </c:pt>
                <c:pt idx="5">
                  <c:v>16951</c:v>
                </c:pt>
                <c:pt idx="6">
                  <c:v>18623</c:v>
                </c:pt>
                <c:pt idx="7">
                  <c:v>19609</c:v>
                </c:pt>
                <c:pt idx="8">
                  <c:v>20430</c:v>
                </c:pt>
                <c:pt idx="9">
                  <c:v>21196</c:v>
                </c:pt>
                <c:pt idx="10">
                  <c:v>21935</c:v>
                </c:pt>
                <c:pt idx="11">
                  <c:v>22250</c:v>
                </c:pt>
                <c:pt idx="12">
                  <c:v>22783</c:v>
                </c:pt>
                <c:pt idx="13">
                  <c:v>22785</c:v>
                </c:pt>
                <c:pt idx="14">
                  <c:v>21599</c:v>
                </c:pt>
                <c:pt idx="15">
                  <c:v>20739</c:v>
                </c:pt>
                <c:pt idx="16">
                  <c:v>20543</c:v>
                </c:pt>
                <c:pt idx="17">
                  <c:v>21187</c:v>
                </c:pt>
                <c:pt idx="18">
                  <c:v>20946</c:v>
                </c:pt>
                <c:pt idx="19">
                  <c:v>21592</c:v>
                </c:pt>
                <c:pt idx="20">
                  <c:v>21976</c:v>
                </c:pt>
                <c:pt idx="21">
                  <c:v>22359</c:v>
                </c:pt>
                <c:pt idx="22">
                  <c:v>21691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'Áreas de Educação e Formação'!$J$7:$J$8</c:f>
              <c:strCache>
                <c:ptCount val="1"/>
                <c:pt idx="0">
                  <c:v>Áreas de educação e formação Agricultura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Formação'!$J$9:$J$31</c:f>
              <c:numCache>
                <c:formatCode>#,##0</c:formatCode>
                <c:ptCount val="23"/>
                <c:pt idx="0">
                  <c:v>3364</c:v>
                </c:pt>
                <c:pt idx="1">
                  <c:v>3717</c:v>
                </c:pt>
                <c:pt idx="2">
                  <c:v>4195</c:v>
                </c:pt>
                <c:pt idx="3">
                  <c:v>4391</c:v>
                </c:pt>
                <c:pt idx="4">
                  <c:v>4405</c:v>
                </c:pt>
                <c:pt idx="5">
                  <c:v>4581</c:v>
                </c:pt>
                <c:pt idx="6">
                  <c:v>5404</c:v>
                </c:pt>
                <c:pt idx="7">
                  <c:v>5229</c:v>
                </c:pt>
                <c:pt idx="8">
                  <c:v>5756</c:v>
                </c:pt>
                <c:pt idx="9">
                  <c:v>5836</c:v>
                </c:pt>
                <c:pt idx="10">
                  <c:v>5790</c:v>
                </c:pt>
                <c:pt idx="11">
                  <c:v>5492</c:v>
                </c:pt>
                <c:pt idx="12">
                  <c:v>5125</c:v>
                </c:pt>
                <c:pt idx="13">
                  <c:v>4603</c:v>
                </c:pt>
                <c:pt idx="14">
                  <c:v>4251</c:v>
                </c:pt>
                <c:pt idx="15">
                  <c:v>3947</c:v>
                </c:pt>
                <c:pt idx="16">
                  <c:v>3887</c:v>
                </c:pt>
                <c:pt idx="17">
                  <c:v>4189</c:v>
                </c:pt>
                <c:pt idx="18">
                  <c:v>3864</c:v>
                </c:pt>
                <c:pt idx="19">
                  <c:v>3872</c:v>
                </c:pt>
                <c:pt idx="20">
                  <c:v>3970</c:v>
                </c:pt>
                <c:pt idx="21">
                  <c:v>4022</c:v>
                </c:pt>
                <c:pt idx="22">
                  <c:v>4010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'Áreas de Educação e Formação'!$K$7:$K$8</c:f>
              <c:strCache>
                <c:ptCount val="1"/>
                <c:pt idx="0">
                  <c:v>Áreas de educação e formação Saúde e Protecção Social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4.8391302080617404E-4"/>
                  <c:y val="-1.8543589743589745E-2"/>
                </c:manualLayout>
              </c:layout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Formação'!$K$9:$K$31</c:f>
              <c:numCache>
                <c:formatCode>#,##0</c:formatCode>
                <c:ptCount val="23"/>
                <c:pt idx="0">
                  <c:v>8599</c:v>
                </c:pt>
                <c:pt idx="1">
                  <c:v>11158</c:v>
                </c:pt>
                <c:pt idx="2">
                  <c:v>12599</c:v>
                </c:pt>
                <c:pt idx="3">
                  <c:v>13906</c:v>
                </c:pt>
                <c:pt idx="4">
                  <c:v>14738</c:v>
                </c:pt>
                <c:pt idx="5">
                  <c:v>16153</c:v>
                </c:pt>
                <c:pt idx="6">
                  <c:v>16833</c:v>
                </c:pt>
                <c:pt idx="7">
                  <c:v>17965</c:v>
                </c:pt>
                <c:pt idx="8">
                  <c:v>18783</c:v>
                </c:pt>
                <c:pt idx="9">
                  <c:v>21305</c:v>
                </c:pt>
                <c:pt idx="10">
                  <c:v>25933</c:v>
                </c:pt>
                <c:pt idx="11">
                  <c:v>30615</c:v>
                </c:pt>
                <c:pt idx="12">
                  <c:v>34924</c:v>
                </c:pt>
                <c:pt idx="13">
                  <c:v>39093</c:v>
                </c:pt>
                <c:pt idx="14">
                  <c:v>42446</c:v>
                </c:pt>
                <c:pt idx="15">
                  <c:v>45268</c:v>
                </c:pt>
                <c:pt idx="16">
                  <c:v>46443</c:v>
                </c:pt>
                <c:pt idx="17">
                  <c:v>47944</c:v>
                </c:pt>
                <c:pt idx="18">
                  <c:v>48037</c:v>
                </c:pt>
                <c:pt idx="19">
                  <c:v>48373</c:v>
                </c:pt>
                <c:pt idx="20">
                  <c:v>49618</c:v>
                </c:pt>
                <c:pt idx="21">
                  <c:v>47942</c:v>
                </c:pt>
                <c:pt idx="22">
                  <c:v>44355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'Áreas de Educação e Formação'!$L$7:$L$8</c:f>
              <c:strCache>
                <c:ptCount val="1"/>
                <c:pt idx="0">
                  <c:v>Áreas de educação e formação Serviços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'Áreas de Educação e Formação'!$C$9:$C$31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xVal>
          <c:yVal>
            <c:numRef>
              <c:f>'Áreas de Educação e Formação'!$L$9:$L$31</c:f>
              <c:numCache>
                <c:formatCode>#,##0</c:formatCode>
                <c:ptCount val="23"/>
                <c:pt idx="0">
                  <c:v>2741</c:v>
                </c:pt>
                <c:pt idx="1">
                  <c:v>3248</c:v>
                </c:pt>
                <c:pt idx="2">
                  <c:v>3837</c:v>
                </c:pt>
                <c:pt idx="3">
                  <c:v>4319</c:v>
                </c:pt>
                <c:pt idx="4">
                  <c:v>4876</c:v>
                </c:pt>
                <c:pt idx="5">
                  <c:v>5618</c:v>
                </c:pt>
                <c:pt idx="6">
                  <c:v>6299</c:v>
                </c:pt>
                <c:pt idx="7">
                  <c:v>6700</c:v>
                </c:pt>
                <c:pt idx="8">
                  <c:v>7460</c:v>
                </c:pt>
                <c:pt idx="9">
                  <c:v>8295</c:v>
                </c:pt>
                <c:pt idx="10">
                  <c:v>9089</c:v>
                </c:pt>
                <c:pt idx="11">
                  <c:v>9919</c:v>
                </c:pt>
                <c:pt idx="12">
                  <c:v>10711</c:v>
                </c:pt>
                <c:pt idx="13">
                  <c:v>10716</c:v>
                </c:pt>
                <c:pt idx="14">
                  <c:v>10364</c:v>
                </c:pt>
                <c:pt idx="15">
                  <c:v>10084</c:v>
                </c:pt>
                <c:pt idx="16">
                  <c:v>9995</c:v>
                </c:pt>
                <c:pt idx="17">
                  <c:v>9887</c:v>
                </c:pt>
                <c:pt idx="18">
                  <c:v>10299</c:v>
                </c:pt>
                <c:pt idx="19">
                  <c:v>10747</c:v>
                </c:pt>
                <c:pt idx="20">
                  <c:v>11094</c:v>
                </c:pt>
                <c:pt idx="21">
                  <c:v>10858</c:v>
                </c:pt>
                <c:pt idx="22">
                  <c:v>10434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36512"/>
        <c:axId val="63138048"/>
      </c:scatterChart>
      <c:valAx>
        <c:axId val="631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3138048"/>
        <c:crosses val="autoZero"/>
        <c:crossBetween val="midCat"/>
      </c:valAx>
      <c:valAx>
        <c:axId val="63138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313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57</xdr:row>
      <xdr:rowOff>180974</xdr:rowOff>
    </xdr:from>
    <xdr:to>
      <xdr:col>11</xdr:col>
      <xdr:colOff>428625</xdr:colOff>
      <xdr:row>77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88</xdr:row>
      <xdr:rowOff>28575</xdr:rowOff>
    </xdr:from>
    <xdr:to>
      <xdr:col>11</xdr:col>
      <xdr:colOff>361950</xdr:colOff>
      <xdr:row>106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49</xdr:row>
      <xdr:rowOff>95251</xdr:rowOff>
    </xdr:from>
    <xdr:to>
      <xdr:col>16</xdr:col>
      <xdr:colOff>523875</xdr:colOff>
      <xdr:row>54</xdr:row>
      <xdr:rowOff>1</xdr:rowOff>
    </xdr:to>
    <xdr:sp macro="" textlink="">
      <xdr:nvSpPr>
        <xdr:cNvPr id="4" name="TextBox 3"/>
        <xdr:cNvSpPr txBox="1"/>
      </xdr:nvSpPr>
      <xdr:spPr>
        <a:xfrm>
          <a:off x="5705475" y="9525001"/>
          <a:ext cx="6115050" cy="857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Interpretação:</a:t>
          </a:r>
          <a:r>
            <a:rPr lang="en-GB" sz="1100" baseline="0"/>
            <a:t>  Coeficiente de Determinação</a:t>
          </a:r>
        </a:p>
        <a:p>
          <a:pPr algn="ctr"/>
          <a:r>
            <a:rPr lang="en-GB" sz="1100" baseline="0"/>
            <a:t>Uma vez que a variabilidade da variável dependente, nº de alunos matriculados, é explicada em 22,786% das vezes pela variável independente, o decorrer dos anos,  o que significa que há 77,214% da variabilidade que será explicada por outros factores que não incluidas no nosso modelo.</a:t>
          </a:r>
          <a:endParaRPr lang="en-GB" sz="1100"/>
        </a:p>
      </xdr:txBody>
    </xdr:sp>
    <xdr:clientData/>
  </xdr:twoCellAnchor>
  <xdr:twoCellAnchor>
    <xdr:from>
      <xdr:col>6</xdr:col>
      <xdr:colOff>9525</xdr:colOff>
      <xdr:row>81</xdr:row>
      <xdr:rowOff>0</xdr:rowOff>
    </xdr:from>
    <xdr:to>
      <xdr:col>15</xdr:col>
      <xdr:colOff>523875</xdr:colOff>
      <xdr:row>86</xdr:row>
      <xdr:rowOff>9525</xdr:rowOff>
    </xdr:to>
    <xdr:sp macro="" textlink="">
      <xdr:nvSpPr>
        <xdr:cNvPr id="5" name="TextBox 4"/>
        <xdr:cNvSpPr txBox="1"/>
      </xdr:nvSpPr>
      <xdr:spPr>
        <a:xfrm>
          <a:off x="5210175" y="15525750"/>
          <a:ext cx="6000750" cy="9620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GB" sz="1100"/>
            <a:t>Interpretação: Recta</a:t>
          </a:r>
          <a:r>
            <a:rPr lang="en-GB" sz="1100" baseline="0"/>
            <a:t> de Regressão</a:t>
          </a:r>
          <a:endParaRPr lang="en-GB" sz="1100"/>
        </a:p>
        <a:p>
          <a:pPr algn="l"/>
          <a:r>
            <a:rPr lang="en-GB" sz="1100"/>
            <a:t>a-</a:t>
          </a:r>
          <a:r>
            <a:rPr lang="en-GB" sz="1100" baseline="0"/>
            <a:t> Em média,</a:t>
          </a:r>
        </a:p>
        <a:p>
          <a:pPr algn="l"/>
          <a:endParaRPr lang="en-GB" sz="1100" baseline="0"/>
        </a:p>
        <a:p>
          <a:pPr algn="l"/>
          <a:r>
            <a:rPr lang="en-GB" sz="1100" baseline="0"/>
            <a:t>b- Estima-se que  um aumento marginal dos anos implica um aumento do respectivo nº alunos matriculados em cerca de 0,697091</a:t>
          </a:r>
          <a:endParaRPr lang="en-GB" sz="1100"/>
        </a:p>
      </xdr:txBody>
    </xdr:sp>
    <xdr:clientData/>
  </xdr:twoCellAnchor>
  <xdr:twoCellAnchor>
    <xdr:from>
      <xdr:col>7</xdr:col>
      <xdr:colOff>609598</xdr:colOff>
      <xdr:row>43</xdr:row>
      <xdr:rowOff>28573</xdr:rowOff>
    </xdr:from>
    <xdr:to>
      <xdr:col>15</xdr:col>
      <xdr:colOff>514349</xdr:colOff>
      <xdr:row>45</xdr:row>
      <xdr:rowOff>171450</xdr:rowOff>
    </xdr:to>
    <xdr:sp macro="" textlink="">
      <xdr:nvSpPr>
        <xdr:cNvPr id="6" name="TextBox 5"/>
        <xdr:cNvSpPr txBox="1"/>
      </xdr:nvSpPr>
      <xdr:spPr>
        <a:xfrm>
          <a:off x="5486398" y="7696198"/>
          <a:ext cx="4781551" cy="52387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Obs: relação positiva entre as variáveis,</a:t>
          </a:r>
          <a:r>
            <a:rPr lang="en-GB" sz="1100" baseline="0"/>
            <a:t> isto é, o aumento de uma  variável implica um respectivo aumento da outra.</a:t>
          </a:r>
          <a:endParaRPr lang="en-GB" sz="1100"/>
        </a:p>
      </xdr:txBody>
    </xdr:sp>
    <xdr:clientData/>
  </xdr:twoCellAnchor>
  <xdr:twoCellAnchor>
    <xdr:from>
      <xdr:col>5</xdr:col>
      <xdr:colOff>9524</xdr:colOff>
      <xdr:row>10</xdr:row>
      <xdr:rowOff>9525</xdr:rowOff>
    </xdr:from>
    <xdr:to>
      <xdr:col>11</xdr:col>
      <xdr:colOff>266699</xdr:colOff>
      <xdr:row>15</xdr:row>
      <xdr:rowOff>85725</xdr:rowOff>
    </xdr:to>
    <xdr:sp macro="" textlink="">
      <xdr:nvSpPr>
        <xdr:cNvPr id="8" name="TextBox 7"/>
        <xdr:cNvSpPr txBox="1"/>
      </xdr:nvSpPr>
      <xdr:spPr>
        <a:xfrm>
          <a:off x="4600574" y="2009775"/>
          <a:ext cx="3914775" cy="1028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Apesar do grande aumento desde 1978 ate 1996, as condições</a:t>
          </a:r>
          <a:r>
            <a:rPr lang="en-GB" sz="1100" baseline="0"/>
            <a:t> de vida começam a "cair", assistindo-se a um decréscimo nos valores do Ensino Privado.</a:t>
          </a:r>
        </a:p>
        <a:p>
          <a:pPr algn="ctr"/>
          <a:r>
            <a:rPr lang="en-GB" sz="1100" baseline="0"/>
            <a:t>Estes valores tendem a descer , tendo em conta a situação económica em que o País se encontra.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9522</xdr:colOff>
      <xdr:row>92</xdr:row>
      <xdr:rowOff>9525</xdr:rowOff>
    </xdr:from>
    <xdr:to>
      <xdr:col>11</xdr:col>
      <xdr:colOff>28574</xdr:colOff>
      <xdr:row>112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59</xdr:row>
      <xdr:rowOff>180975</xdr:rowOff>
    </xdr:from>
    <xdr:to>
      <xdr:col>12</xdr:col>
      <xdr:colOff>457200</xdr:colOff>
      <xdr:row>84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257175</xdr:colOff>
      <xdr:row>91</xdr:row>
      <xdr:rowOff>190499</xdr:rowOff>
    </xdr:from>
    <xdr:to>
      <xdr:col>18</xdr:col>
      <xdr:colOff>47625</xdr:colOff>
      <xdr:row>98</xdr:row>
      <xdr:rowOff>104774</xdr:rowOff>
    </xdr:to>
    <xdr:sp macro="" textlink="">
      <xdr:nvSpPr>
        <xdr:cNvPr id="4" name="TextBox 3"/>
        <xdr:cNvSpPr txBox="1"/>
      </xdr:nvSpPr>
      <xdr:spPr>
        <a:xfrm>
          <a:off x="9182100" y="17621249"/>
          <a:ext cx="4057650" cy="12477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Interpretação:Recta de Regressão</a:t>
          </a:r>
        </a:p>
        <a:p>
          <a:r>
            <a:rPr lang="en-GB" sz="1100"/>
            <a:t>a- Em média,</a:t>
          </a:r>
        </a:p>
        <a:p>
          <a:r>
            <a:rPr lang="en-GB" sz="1100"/>
            <a:t>b- Estima-se que um</a:t>
          </a:r>
          <a:r>
            <a:rPr lang="en-GB" sz="1100" baseline="0"/>
            <a:t> aumento marginal do nº anos implica um aumento do nº de alunos masculinos e femininos matriculados em cerca de 4,9916592 e 6,461137, respectivamente.</a:t>
          </a:r>
          <a:endParaRPr lang="en-GB" sz="1100"/>
        </a:p>
      </xdr:txBody>
    </xdr:sp>
    <xdr:clientData/>
  </xdr:twoCellAnchor>
  <xdr:twoCellAnchor>
    <xdr:from>
      <xdr:col>8</xdr:col>
      <xdr:colOff>9524</xdr:colOff>
      <xdr:row>85</xdr:row>
      <xdr:rowOff>114299</xdr:rowOff>
    </xdr:from>
    <xdr:to>
      <xdr:col>15</xdr:col>
      <xdr:colOff>447674</xdr:colOff>
      <xdr:row>89</xdr:row>
      <xdr:rowOff>123824</xdr:rowOff>
    </xdr:to>
    <xdr:sp macro="" textlink="">
      <xdr:nvSpPr>
        <xdr:cNvPr id="5" name="TextBox 4"/>
        <xdr:cNvSpPr txBox="1"/>
      </xdr:nvSpPr>
      <xdr:spPr>
        <a:xfrm>
          <a:off x="5848349" y="16402049"/>
          <a:ext cx="4705350" cy="771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Interpretação: Masculino/Feminino-</a:t>
          </a:r>
          <a:r>
            <a:rPr lang="en-GB" sz="1100" baseline="0"/>
            <a:t> Coeficiente Determinação</a:t>
          </a:r>
        </a:p>
        <a:p>
          <a:r>
            <a:rPr lang="en-GB" sz="1100" baseline="0"/>
            <a:t>A variabilidade da variável dependente(Masculino/Feminino) é explicada em 92,13444%/85,1805 dos casos pela variável independente (anos).</a:t>
          </a:r>
          <a:endParaRPr lang="en-GB" sz="1100"/>
        </a:p>
      </xdr:txBody>
    </xdr:sp>
    <xdr:clientData/>
  </xdr:twoCellAnchor>
  <xdr:twoCellAnchor>
    <xdr:from>
      <xdr:col>5</xdr:col>
      <xdr:colOff>628649</xdr:colOff>
      <xdr:row>49</xdr:row>
      <xdr:rowOff>9526</xdr:rowOff>
    </xdr:from>
    <xdr:to>
      <xdr:col>10</xdr:col>
      <xdr:colOff>381000</xdr:colOff>
      <xdr:row>52</xdr:row>
      <xdr:rowOff>133350</xdr:rowOff>
    </xdr:to>
    <xdr:sp macro="" textlink="">
      <xdr:nvSpPr>
        <xdr:cNvPr id="6" name="TextBox 5"/>
        <xdr:cNvSpPr txBox="1"/>
      </xdr:nvSpPr>
      <xdr:spPr>
        <a:xfrm>
          <a:off x="5248274" y="9439276"/>
          <a:ext cx="3448051" cy="6953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Ambos os valores</a:t>
          </a:r>
          <a:r>
            <a:rPr lang="en-GB" sz="1100" baseline="0"/>
            <a:t> do coeficiente de correlação são próximos de 1, o que demonstra uma relação forte entre as variáveis, isto é, valores muito próximos da recta.</a:t>
          </a:r>
          <a:endParaRPr lang="en-GB" sz="1100"/>
        </a:p>
      </xdr:txBody>
    </xdr:sp>
    <xdr:clientData/>
  </xdr:twoCellAnchor>
  <xdr:twoCellAnchor>
    <xdr:from>
      <xdr:col>6</xdr:col>
      <xdr:colOff>19050</xdr:colOff>
      <xdr:row>24</xdr:row>
      <xdr:rowOff>19049</xdr:rowOff>
    </xdr:from>
    <xdr:to>
      <xdr:col>11</xdr:col>
      <xdr:colOff>352425</xdr:colOff>
      <xdr:row>31</xdr:row>
      <xdr:rowOff>95250</xdr:rowOff>
    </xdr:to>
    <xdr:sp macro="" textlink="">
      <xdr:nvSpPr>
        <xdr:cNvPr id="7" name="TextBox 6"/>
        <xdr:cNvSpPr txBox="1"/>
      </xdr:nvSpPr>
      <xdr:spPr>
        <a:xfrm>
          <a:off x="5267325" y="4686299"/>
          <a:ext cx="4010025" cy="14097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Até 1985 o</a:t>
          </a:r>
          <a:r>
            <a:rPr lang="en-GB" sz="1100" baseline="0"/>
            <a:t> nº de alunos matriculados do sexo masculino era superior ao do sexo feminino</a:t>
          </a:r>
          <a:r>
            <a:rPr lang="en-GB" sz="1100"/>
            <a:t>. A partir de 1986 a situação reverteu-se, o sexo feminino, inicialmente, era superior em pequena percentagem mas, desde  1990, a diferença acentuou-se</a:t>
          </a:r>
          <a:r>
            <a:rPr lang="en-GB" sz="1100" baseline="0"/>
            <a:t> mais relativamente</a:t>
          </a:r>
          <a:r>
            <a:rPr lang="en-GB" sz="1100"/>
            <a:t> ao nº alunos matriculados do sexo masculino. </a:t>
          </a:r>
        </a:p>
        <a:p>
          <a:pPr algn="ctr"/>
          <a:r>
            <a:rPr lang="en-GB" sz="1100"/>
            <a:t>Fala-se</a:t>
          </a:r>
          <a:r>
            <a:rPr lang="en-GB" sz="1100" baseline="0"/>
            <a:t> muito na "Guerra dos Sexos" e pode-se dizer que esta é, de facto, mais uma batalha vencida pelo sexo feminino.</a:t>
          </a:r>
          <a:endParaRPr lang="en-GB" sz="1100"/>
        </a:p>
      </xdr:txBody>
    </xdr:sp>
    <xdr:clientData/>
  </xdr:twoCellAnchor>
  <xdr:twoCellAnchor>
    <xdr:from>
      <xdr:col>8</xdr:col>
      <xdr:colOff>381000</xdr:colOff>
      <xdr:row>147</xdr:row>
      <xdr:rowOff>9524</xdr:rowOff>
    </xdr:from>
    <xdr:to>
      <xdr:col>14</xdr:col>
      <xdr:colOff>304800</xdr:colOff>
      <xdr:row>149</xdr:row>
      <xdr:rowOff>171449</xdr:rowOff>
    </xdr:to>
    <xdr:sp macro="" textlink="">
      <xdr:nvSpPr>
        <xdr:cNvPr id="9" name="TextBox 8"/>
        <xdr:cNvSpPr txBox="1"/>
      </xdr:nvSpPr>
      <xdr:spPr>
        <a:xfrm>
          <a:off x="7477125" y="28108274"/>
          <a:ext cx="3581400" cy="5429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/>
            <a:t>Com o avançar</a:t>
          </a:r>
          <a:r>
            <a:rPr lang="en-GB" sz="1100" baseline="0"/>
            <a:t> dos anos, o nº de alunos matriculados no ensino superior aumentou e tende a aumentar.</a:t>
          </a:r>
          <a:endParaRPr lang="en-GB" sz="1100"/>
        </a:p>
      </xdr:txBody>
    </xdr:sp>
    <xdr:clientData/>
  </xdr:twoCellAnchor>
  <xdr:twoCellAnchor>
    <xdr:from>
      <xdr:col>8</xdr:col>
      <xdr:colOff>381000</xdr:colOff>
      <xdr:row>150</xdr:row>
      <xdr:rowOff>180975</xdr:rowOff>
    </xdr:from>
    <xdr:to>
      <xdr:col>13</xdr:col>
      <xdr:colOff>419100</xdr:colOff>
      <xdr:row>154</xdr:row>
      <xdr:rowOff>47625</xdr:rowOff>
    </xdr:to>
    <xdr:sp macro="" textlink="">
      <xdr:nvSpPr>
        <xdr:cNvPr id="10" name="TextBox 9"/>
        <xdr:cNvSpPr txBox="1"/>
      </xdr:nvSpPr>
      <xdr:spPr>
        <a:xfrm>
          <a:off x="7477125" y="28851225"/>
          <a:ext cx="308610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/>
            <a:t>Previsão através da tendência</a:t>
          </a:r>
          <a:r>
            <a:rPr lang="en-GB" sz="1100" baseline="0"/>
            <a:t> para os próximos anos do nº total de alunos matriculados.</a:t>
          </a:r>
        </a:p>
        <a:p>
          <a:pPr algn="ctr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152400</xdr:colOff>
      <xdr:row>11</xdr:row>
      <xdr:rowOff>152400</xdr:rowOff>
    </xdr:to>
    <xdr:pic>
      <xdr:nvPicPr>
        <xdr:cNvPr id="3075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390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152400</xdr:colOff>
      <xdr:row>12</xdr:row>
      <xdr:rowOff>152400</xdr:rowOff>
    </xdr:to>
    <xdr:pic>
      <xdr:nvPicPr>
        <xdr:cNvPr id="3076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90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152400</xdr:colOff>
      <xdr:row>13</xdr:row>
      <xdr:rowOff>152400</xdr:rowOff>
    </xdr:to>
    <xdr:pic>
      <xdr:nvPicPr>
        <xdr:cNvPr id="3077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790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152400</xdr:colOff>
      <xdr:row>14</xdr:row>
      <xdr:rowOff>152400</xdr:rowOff>
    </xdr:to>
    <xdr:pic>
      <xdr:nvPicPr>
        <xdr:cNvPr id="3078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907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152400</xdr:colOff>
      <xdr:row>15</xdr:row>
      <xdr:rowOff>152400</xdr:rowOff>
    </xdr:to>
    <xdr:pic>
      <xdr:nvPicPr>
        <xdr:cNvPr id="3079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190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3080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90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152400</xdr:colOff>
      <xdr:row>17</xdr:row>
      <xdr:rowOff>152400</xdr:rowOff>
    </xdr:to>
    <xdr:pic>
      <xdr:nvPicPr>
        <xdr:cNvPr id="3081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590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152400</xdr:colOff>
      <xdr:row>18</xdr:row>
      <xdr:rowOff>152400</xdr:rowOff>
    </xdr:to>
    <xdr:pic>
      <xdr:nvPicPr>
        <xdr:cNvPr id="3082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790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152400</xdr:colOff>
      <xdr:row>19</xdr:row>
      <xdr:rowOff>152400</xdr:rowOff>
    </xdr:to>
    <xdr:pic>
      <xdr:nvPicPr>
        <xdr:cNvPr id="3083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990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152400</xdr:rowOff>
    </xdr:to>
    <xdr:pic>
      <xdr:nvPicPr>
        <xdr:cNvPr id="3084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190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152400</xdr:rowOff>
    </xdr:to>
    <xdr:pic>
      <xdr:nvPicPr>
        <xdr:cNvPr id="3085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390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152400</xdr:colOff>
      <xdr:row>22</xdr:row>
      <xdr:rowOff>152400</xdr:rowOff>
    </xdr:to>
    <xdr:pic>
      <xdr:nvPicPr>
        <xdr:cNvPr id="3086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590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152400</xdr:rowOff>
    </xdr:to>
    <xdr:pic>
      <xdr:nvPicPr>
        <xdr:cNvPr id="3087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790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152400</xdr:colOff>
      <xdr:row>24</xdr:row>
      <xdr:rowOff>152400</xdr:rowOff>
    </xdr:to>
    <xdr:pic>
      <xdr:nvPicPr>
        <xdr:cNvPr id="3088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990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152400</xdr:colOff>
      <xdr:row>25</xdr:row>
      <xdr:rowOff>152400</xdr:rowOff>
    </xdr:to>
    <xdr:pic>
      <xdr:nvPicPr>
        <xdr:cNvPr id="3089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1910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152400</xdr:rowOff>
    </xdr:to>
    <xdr:pic>
      <xdr:nvPicPr>
        <xdr:cNvPr id="3090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391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152400</xdr:rowOff>
    </xdr:to>
    <xdr:pic>
      <xdr:nvPicPr>
        <xdr:cNvPr id="3091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5910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257176</xdr:colOff>
      <xdr:row>41</xdr:row>
      <xdr:rowOff>38100</xdr:rowOff>
    </xdr:from>
    <xdr:to>
      <xdr:col>12</xdr:col>
      <xdr:colOff>352425</xdr:colOff>
      <xdr:row>63</xdr:row>
      <xdr:rowOff>95250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581025</xdr:colOff>
      <xdr:row>5</xdr:row>
      <xdr:rowOff>95249</xdr:rowOff>
    </xdr:from>
    <xdr:to>
      <xdr:col>13</xdr:col>
      <xdr:colOff>352425</xdr:colOff>
      <xdr:row>19</xdr:row>
      <xdr:rowOff>66674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438150</xdr:colOff>
      <xdr:row>72</xdr:row>
      <xdr:rowOff>180976</xdr:rowOff>
    </xdr:from>
    <xdr:to>
      <xdr:col>12</xdr:col>
      <xdr:colOff>190500</xdr:colOff>
      <xdr:row>93</xdr:row>
      <xdr:rowOff>123826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</xdr:colOff>
      <xdr:row>47</xdr:row>
      <xdr:rowOff>180976</xdr:rowOff>
    </xdr:from>
    <xdr:to>
      <xdr:col>19</xdr:col>
      <xdr:colOff>514350</xdr:colOff>
      <xdr:row>52</xdr:row>
      <xdr:rowOff>28575</xdr:rowOff>
    </xdr:to>
    <xdr:sp macro="" textlink="">
      <xdr:nvSpPr>
        <xdr:cNvPr id="22" name="TextBox 21"/>
        <xdr:cNvSpPr txBox="1"/>
      </xdr:nvSpPr>
      <xdr:spPr>
        <a:xfrm>
          <a:off x="9334500" y="9534526"/>
          <a:ext cx="4772025" cy="8000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Interpretação: Coeficiente de Determinação</a:t>
          </a:r>
        </a:p>
        <a:p>
          <a:r>
            <a:rPr lang="en-GB" sz="1100"/>
            <a:t> A variável</a:t>
          </a:r>
          <a:r>
            <a:rPr lang="en-GB" sz="1100" baseline="0"/>
            <a:t> dependente, anos,é explicada em 61,16%, 83,98% e 32,07% dos casos pela variável independente, o sistema de ensino no total, no ensino público e privado, respectivamente.</a:t>
          </a:r>
        </a:p>
        <a:p>
          <a:endParaRPr lang="en-GB" sz="1100"/>
        </a:p>
      </xdr:txBody>
    </xdr:sp>
    <xdr:clientData/>
  </xdr:twoCellAnchor>
  <xdr:twoCellAnchor>
    <xdr:from>
      <xdr:col>6</xdr:col>
      <xdr:colOff>19050</xdr:colOff>
      <xdr:row>20</xdr:row>
      <xdr:rowOff>161925</xdr:rowOff>
    </xdr:from>
    <xdr:to>
      <xdr:col>14</xdr:col>
      <xdr:colOff>47625</xdr:colOff>
      <xdr:row>26</xdr:row>
      <xdr:rowOff>28575</xdr:rowOff>
    </xdr:to>
    <xdr:sp macro="" textlink="">
      <xdr:nvSpPr>
        <xdr:cNvPr id="27" name="TextBox 26"/>
        <xdr:cNvSpPr txBox="1"/>
      </xdr:nvSpPr>
      <xdr:spPr>
        <a:xfrm>
          <a:off x="5076825" y="4210050"/>
          <a:ext cx="4905375" cy="1066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Ensino público</a:t>
          </a:r>
          <a:r>
            <a:rPr lang="en-GB" sz="1100" baseline="0"/>
            <a:t> detém maior nº de diplomados no ensino superior de que o ensino privado.</a:t>
          </a:r>
        </a:p>
        <a:p>
          <a:pPr algn="ctr"/>
          <a:r>
            <a:rPr lang="en-GB" sz="1100" baseline="0"/>
            <a:t>Tais razões devem-se, certamente, às diminutas condições de vida dos portugueses para que os seus filhos estudem no ensino prrivado, o qual implica maiores gastos.</a:t>
          </a:r>
          <a:endParaRPr lang="en-GB" sz="1100"/>
        </a:p>
      </xdr:txBody>
    </xdr:sp>
    <xdr:clientData/>
  </xdr:twoCellAnchor>
  <xdr:twoCellAnchor>
    <xdr:from>
      <xdr:col>13</xdr:col>
      <xdr:colOff>9525</xdr:colOff>
      <xdr:row>73</xdr:row>
      <xdr:rowOff>0</xdr:rowOff>
    </xdr:from>
    <xdr:to>
      <xdr:col>19</xdr:col>
      <xdr:colOff>466725</xdr:colOff>
      <xdr:row>77</xdr:row>
      <xdr:rowOff>95250</xdr:rowOff>
    </xdr:to>
    <xdr:sp macro="" textlink="">
      <xdr:nvSpPr>
        <xdr:cNvPr id="26" name="TextBox 25"/>
        <xdr:cNvSpPr txBox="1"/>
      </xdr:nvSpPr>
      <xdr:spPr>
        <a:xfrm>
          <a:off x="9334500" y="14306550"/>
          <a:ext cx="4724400" cy="857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Cerca</a:t>
          </a:r>
          <a:r>
            <a:rPr lang="en-GB" sz="1100" baseline="0"/>
            <a:t> de 84% da variação do número de alunas do sexo feminino a frequentar o ensino público em Portugal (em percentagem) é explicada pela relação linear entre o número de alunas e o passar dos anos.</a:t>
          </a:r>
          <a:endParaRPr lang="en-GB" sz="1100"/>
        </a:p>
      </xdr:txBody>
    </xdr:sp>
    <xdr:clientData/>
  </xdr:twoCellAnchor>
  <xdr:twoCellAnchor>
    <xdr:from>
      <xdr:col>13</xdr:col>
      <xdr:colOff>0</xdr:colOff>
      <xdr:row>79</xdr:row>
      <xdr:rowOff>0</xdr:rowOff>
    </xdr:from>
    <xdr:to>
      <xdr:col>19</xdr:col>
      <xdr:colOff>371475</xdr:colOff>
      <xdr:row>83</xdr:row>
      <xdr:rowOff>85725</xdr:rowOff>
    </xdr:to>
    <xdr:sp macro="" textlink="">
      <xdr:nvSpPr>
        <xdr:cNvPr id="28" name="TextBox 27"/>
        <xdr:cNvSpPr txBox="1"/>
      </xdr:nvSpPr>
      <xdr:spPr>
        <a:xfrm>
          <a:off x="9324975" y="15449550"/>
          <a:ext cx="4638675" cy="847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Cerca</a:t>
          </a:r>
          <a:r>
            <a:rPr lang="en-GB" sz="1100" baseline="0"/>
            <a:t> de 32% da variação do número de alunas do sexo feminino a frequentar o ensino privado em Portugal é explicada pela relação linear entre o número de alunas e o passar dos anos.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152400</xdr:colOff>
      <xdr:row>9</xdr:row>
      <xdr:rowOff>152400</xdr:rowOff>
    </xdr:to>
    <xdr:pic>
      <xdr:nvPicPr>
        <xdr:cNvPr id="5123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6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152400</xdr:colOff>
      <xdr:row>10</xdr:row>
      <xdr:rowOff>152400</xdr:rowOff>
    </xdr:to>
    <xdr:pic>
      <xdr:nvPicPr>
        <xdr:cNvPr id="5124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762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152400</xdr:colOff>
      <xdr:row>11</xdr:row>
      <xdr:rowOff>152400</xdr:rowOff>
    </xdr:to>
    <xdr:pic>
      <xdr:nvPicPr>
        <xdr:cNvPr id="5125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62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152400</xdr:colOff>
      <xdr:row>12</xdr:row>
      <xdr:rowOff>152400</xdr:rowOff>
    </xdr:to>
    <xdr:pic>
      <xdr:nvPicPr>
        <xdr:cNvPr id="5126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62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pic>
      <xdr:nvPicPr>
        <xdr:cNvPr id="5127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62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152400</xdr:colOff>
      <xdr:row>14</xdr:row>
      <xdr:rowOff>152400</xdr:rowOff>
    </xdr:to>
    <xdr:pic>
      <xdr:nvPicPr>
        <xdr:cNvPr id="5128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62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152400</xdr:colOff>
      <xdr:row>15</xdr:row>
      <xdr:rowOff>152400</xdr:rowOff>
    </xdr:to>
    <xdr:pic>
      <xdr:nvPicPr>
        <xdr:cNvPr id="5129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762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5130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962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152400</xdr:colOff>
      <xdr:row>17</xdr:row>
      <xdr:rowOff>152400</xdr:rowOff>
    </xdr:to>
    <xdr:pic>
      <xdr:nvPicPr>
        <xdr:cNvPr id="5131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162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152400</xdr:colOff>
      <xdr:row>18</xdr:row>
      <xdr:rowOff>152400</xdr:rowOff>
    </xdr:to>
    <xdr:pic>
      <xdr:nvPicPr>
        <xdr:cNvPr id="5132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362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152400</xdr:colOff>
      <xdr:row>19</xdr:row>
      <xdr:rowOff>152400</xdr:rowOff>
    </xdr:to>
    <xdr:pic>
      <xdr:nvPicPr>
        <xdr:cNvPr id="5133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562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152400</xdr:colOff>
      <xdr:row>20</xdr:row>
      <xdr:rowOff>152400</xdr:rowOff>
    </xdr:to>
    <xdr:pic>
      <xdr:nvPicPr>
        <xdr:cNvPr id="5134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7623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152400</xdr:colOff>
      <xdr:row>21</xdr:row>
      <xdr:rowOff>152400</xdr:rowOff>
    </xdr:to>
    <xdr:pic>
      <xdr:nvPicPr>
        <xdr:cNvPr id="5135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962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152400</xdr:colOff>
      <xdr:row>22</xdr:row>
      <xdr:rowOff>152400</xdr:rowOff>
    </xdr:to>
    <xdr:pic>
      <xdr:nvPicPr>
        <xdr:cNvPr id="5136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162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5137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362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152400</xdr:colOff>
      <xdr:row>24</xdr:row>
      <xdr:rowOff>152400</xdr:rowOff>
    </xdr:to>
    <xdr:pic>
      <xdr:nvPicPr>
        <xdr:cNvPr id="5138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5624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152400</xdr:colOff>
      <xdr:row>25</xdr:row>
      <xdr:rowOff>152400</xdr:rowOff>
    </xdr:to>
    <xdr:pic>
      <xdr:nvPicPr>
        <xdr:cNvPr id="5139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762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152400</xdr:colOff>
      <xdr:row>26</xdr:row>
      <xdr:rowOff>152400</xdr:rowOff>
    </xdr:to>
    <xdr:pic>
      <xdr:nvPicPr>
        <xdr:cNvPr id="5140" name="Picture 2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9625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152400</xdr:colOff>
      <xdr:row>27</xdr:row>
      <xdr:rowOff>152400</xdr:rowOff>
    </xdr:to>
    <xdr:pic>
      <xdr:nvPicPr>
        <xdr:cNvPr id="5141" name="Picture 2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162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5142" name="Picture 2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362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152400</xdr:colOff>
      <xdr:row>29</xdr:row>
      <xdr:rowOff>152400</xdr:rowOff>
    </xdr:to>
    <xdr:pic>
      <xdr:nvPicPr>
        <xdr:cNvPr id="5143" name="Picture 2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56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5144" name="Picture 2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7626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66675</xdr:colOff>
      <xdr:row>34</xdr:row>
      <xdr:rowOff>57150</xdr:rowOff>
    </xdr:from>
    <xdr:to>
      <xdr:col>12</xdr:col>
      <xdr:colOff>247650</xdr:colOff>
      <xdr:row>55</xdr:row>
      <xdr:rowOff>190499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381000</xdr:colOff>
      <xdr:row>63</xdr:row>
      <xdr:rowOff>104775</xdr:rowOff>
    </xdr:from>
    <xdr:to>
      <xdr:col>14</xdr:col>
      <xdr:colOff>142875</xdr:colOff>
      <xdr:row>96</xdr:row>
      <xdr:rowOff>9525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323850</xdr:colOff>
      <xdr:row>98</xdr:row>
      <xdr:rowOff>161925</xdr:rowOff>
    </xdr:from>
    <xdr:to>
      <xdr:col>11</xdr:col>
      <xdr:colOff>104775</xdr:colOff>
      <xdr:row>102</xdr:row>
      <xdr:rowOff>95250</xdr:rowOff>
    </xdr:to>
    <xdr:sp macro="" textlink="">
      <xdr:nvSpPr>
        <xdr:cNvPr id="26" name="TextBox 25"/>
        <xdr:cNvSpPr txBox="1"/>
      </xdr:nvSpPr>
      <xdr:spPr>
        <a:xfrm>
          <a:off x="1543050" y="19707225"/>
          <a:ext cx="7534275" cy="695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/>
            <a:t>Relativamente</a:t>
          </a:r>
          <a:r>
            <a:rPr lang="en-GB" sz="1100" baseline="0"/>
            <a:t> à área de educação, as áreas de maior preferência são as Ciências Sociais, o Comércio e o Direito e Saúde e Protecção Social e, em contra partida, as áreas de menor preferência são a Agricultura e os Serviços.</a:t>
          </a:r>
          <a:endParaRPr lang="en-GB" sz="1100"/>
        </a:p>
      </xdr:txBody>
    </xdr:sp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152400</xdr:colOff>
      <xdr:row>123</xdr:row>
      <xdr:rowOff>152400</xdr:rowOff>
    </xdr:to>
    <xdr:pic>
      <xdr:nvPicPr>
        <xdr:cNvPr id="27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3717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152400</xdr:colOff>
      <xdr:row>124</xdr:row>
      <xdr:rowOff>152400</xdr:rowOff>
    </xdr:to>
    <xdr:pic>
      <xdr:nvPicPr>
        <xdr:cNvPr id="30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571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152400</xdr:colOff>
      <xdr:row>125</xdr:row>
      <xdr:rowOff>152400</xdr:rowOff>
    </xdr:to>
    <xdr:pic>
      <xdr:nvPicPr>
        <xdr:cNvPr id="31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771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152400</xdr:colOff>
      <xdr:row>126</xdr:row>
      <xdr:rowOff>152400</xdr:rowOff>
    </xdr:to>
    <xdr:pic>
      <xdr:nvPicPr>
        <xdr:cNvPr id="32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971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152400</xdr:colOff>
      <xdr:row>127</xdr:row>
      <xdr:rowOff>152400</xdr:rowOff>
    </xdr:to>
    <xdr:pic>
      <xdr:nvPicPr>
        <xdr:cNvPr id="33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171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152400</xdr:colOff>
      <xdr:row>128</xdr:row>
      <xdr:rowOff>152400</xdr:rowOff>
    </xdr:to>
    <xdr:pic>
      <xdr:nvPicPr>
        <xdr:cNvPr id="34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371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152400</xdr:colOff>
      <xdr:row>129</xdr:row>
      <xdr:rowOff>152400</xdr:rowOff>
    </xdr:to>
    <xdr:pic>
      <xdr:nvPicPr>
        <xdr:cNvPr id="35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571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152400</xdr:colOff>
      <xdr:row>130</xdr:row>
      <xdr:rowOff>152400</xdr:rowOff>
    </xdr:to>
    <xdr:pic>
      <xdr:nvPicPr>
        <xdr:cNvPr id="36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771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152400</xdr:colOff>
      <xdr:row>131</xdr:row>
      <xdr:rowOff>152400</xdr:rowOff>
    </xdr:to>
    <xdr:pic>
      <xdr:nvPicPr>
        <xdr:cNvPr id="37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971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152400</xdr:colOff>
      <xdr:row>132</xdr:row>
      <xdr:rowOff>152400</xdr:rowOff>
    </xdr:to>
    <xdr:pic>
      <xdr:nvPicPr>
        <xdr:cNvPr id="38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171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152400</xdr:colOff>
      <xdr:row>133</xdr:row>
      <xdr:rowOff>152400</xdr:rowOff>
    </xdr:to>
    <xdr:pic>
      <xdr:nvPicPr>
        <xdr:cNvPr id="39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371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152400</xdr:colOff>
      <xdr:row>134</xdr:row>
      <xdr:rowOff>152400</xdr:rowOff>
    </xdr:to>
    <xdr:pic>
      <xdr:nvPicPr>
        <xdr:cNvPr id="40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5720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152400</xdr:colOff>
      <xdr:row>135</xdr:row>
      <xdr:rowOff>152400</xdr:rowOff>
    </xdr:to>
    <xdr:pic>
      <xdr:nvPicPr>
        <xdr:cNvPr id="41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772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136</xdr:row>
      <xdr:rowOff>152400</xdr:rowOff>
    </xdr:to>
    <xdr:pic>
      <xdr:nvPicPr>
        <xdr:cNvPr id="42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972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152400</xdr:colOff>
      <xdr:row>137</xdr:row>
      <xdr:rowOff>152400</xdr:rowOff>
    </xdr:to>
    <xdr:pic>
      <xdr:nvPicPr>
        <xdr:cNvPr id="43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172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152400</xdr:colOff>
      <xdr:row>138</xdr:row>
      <xdr:rowOff>152400</xdr:rowOff>
    </xdr:to>
    <xdr:pic>
      <xdr:nvPicPr>
        <xdr:cNvPr id="44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372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152400</xdr:colOff>
      <xdr:row>139</xdr:row>
      <xdr:rowOff>152400</xdr:rowOff>
    </xdr:to>
    <xdr:pic>
      <xdr:nvPicPr>
        <xdr:cNvPr id="45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572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152400</xdr:colOff>
      <xdr:row>140</xdr:row>
      <xdr:rowOff>152400</xdr:rowOff>
    </xdr:to>
    <xdr:pic>
      <xdr:nvPicPr>
        <xdr:cNvPr id="46" name="Picture 2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772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152400</xdr:colOff>
      <xdr:row>141</xdr:row>
      <xdr:rowOff>152400</xdr:rowOff>
    </xdr:to>
    <xdr:pic>
      <xdr:nvPicPr>
        <xdr:cNvPr id="47" name="Picture 2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972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152400</xdr:colOff>
      <xdr:row>142</xdr:row>
      <xdr:rowOff>152400</xdr:rowOff>
    </xdr:to>
    <xdr:pic>
      <xdr:nvPicPr>
        <xdr:cNvPr id="48" name="Picture 2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172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152400</xdr:colOff>
      <xdr:row>143</xdr:row>
      <xdr:rowOff>152400</xdr:rowOff>
    </xdr:to>
    <xdr:pic>
      <xdr:nvPicPr>
        <xdr:cNvPr id="49" name="Picture 2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372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152400</xdr:colOff>
      <xdr:row>144</xdr:row>
      <xdr:rowOff>152400</xdr:rowOff>
    </xdr:to>
    <xdr:pic>
      <xdr:nvPicPr>
        <xdr:cNvPr id="50" name="Picture 2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5722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657225</xdr:colOff>
      <xdr:row>151</xdr:row>
      <xdr:rowOff>66675</xdr:rowOff>
    </xdr:from>
    <xdr:to>
      <xdr:col>7</xdr:col>
      <xdr:colOff>885825</xdr:colOff>
      <xdr:row>154</xdr:row>
      <xdr:rowOff>66675</xdr:rowOff>
    </xdr:to>
    <xdr:sp macro="" textlink="">
      <xdr:nvSpPr>
        <xdr:cNvPr id="51" name="TextBox 50"/>
        <xdr:cNvSpPr txBox="1"/>
      </xdr:nvSpPr>
      <xdr:spPr>
        <a:xfrm>
          <a:off x="2686050" y="30575250"/>
          <a:ext cx="346710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Previsão através da tendência</a:t>
          </a:r>
          <a:r>
            <a:rPr lang="en-GB" sz="1100" baseline="0"/>
            <a:t> para os próximos anos nas áreas de educação e formação no total-tende a descer esta adesão.</a:t>
          </a:r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152400</xdr:colOff>
      <xdr:row>10</xdr:row>
      <xdr:rowOff>152400</xdr:rowOff>
    </xdr:to>
    <xdr:pic>
      <xdr:nvPicPr>
        <xdr:cNvPr id="6147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28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152400</xdr:colOff>
      <xdr:row>11</xdr:row>
      <xdr:rowOff>152400</xdr:rowOff>
    </xdr:to>
    <xdr:pic>
      <xdr:nvPicPr>
        <xdr:cNvPr id="6148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28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152400</xdr:colOff>
      <xdr:row>12</xdr:row>
      <xdr:rowOff>152400</xdr:rowOff>
    </xdr:to>
    <xdr:pic>
      <xdr:nvPicPr>
        <xdr:cNvPr id="6149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828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152400</xdr:colOff>
      <xdr:row>13</xdr:row>
      <xdr:rowOff>152400</xdr:rowOff>
    </xdr:to>
    <xdr:pic>
      <xdr:nvPicPr>
        <xdr:cNvPr id="6150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28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152400</xdr:colOff>
      <xdr:row>14</xdr:row>
      <xdr:rowOff>152400</xdr:rowOff>
    </xdr:to>
    <xdr:pic>
      <xdr:nvPicPr>
        <xdr:cNvPr id="6151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228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152400</xdr:colOff>
      <xdr:row>15</xdr:row>
      <xdr:rowOff>152400</xdr:rowOff>
    </xdr:to>
    <xdr:pic>
      <xdr:nvPicPr>
        <xdr:cNvPr id="6152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28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152400</xdr:colOff>
      <xdr:row>16</xdr:row>
      <xdr:rowOff>152400</xdr:rowOff>
    </xdr:to>
    <xdr:pic>
      <xdr:nvPicPr>
        <xdr:cNvPr id="6153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28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152400</xdr:colOff>
      <xdr:row>17</xdr:row>
      <xdr:rowOff>152400</xdr:rowOff>
    </xdr:to>
    <xdr:pic>
      <xdr:nvPicPr>
        <xdr:cNvPr id="6154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828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152400</xdr:colOff>
      <xdr:row>18</xdr:row>
      <xdr:rowOff>152400</xdr:rowOff>
    </xdr:to>
    <xdr:pic>
      <xdr:nvPicPr>
        <xdr:cNvPr id="6155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028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152400</xdr:colOff>
      <xdr:row>19</xdr:row>
      <xdr:rowOff>152400</xdr:rowOff>
    </xdr:to>
    <xdr:pic>
      <xdr:nvPicPr>
        <xdr:cNvPr id="6156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28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152400</xdr:colOff>
      <xdr:row>20</xdr:row>
      <xdr:rowOff>152400</xdr:rowOff>
    </xdr:to>
    <xdr:pic>
      <xdr:nvPicPr>
        <xdr:cNvPr id="6157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4290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152400</xdr:colOff>
      <xdr:row>21</xdr:row>
      <xdr:rowOff>152400</xdr:rowOff>
    </xdr:to>
    <xdr:pic>
      <xdr:nvPicPr>
        <xdr:cNvPr id="6158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29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152400</xdr:colOff>
      <xdr:row>22</xdr:row>
      <xdr:rowOff>152400</xdr:rowOff>
    </xdr:to>
    <xdr:pic>
      <xdr:nvPicPr>
        <xdr:cNvPr id="6159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29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152400</xdr:colOff>
      <xdr:row>23</xdr:row>
      <xdr:rowOff>152400</xdr:rowOff>
    </xdr:to>
    <xdr:pic>
      <xdr:nvPicPr>
        <xdr:cNvPr id="6160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29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152400</xdr:colOff>
      <xdr:row>24</xdr:row>
      <xdr:rowOff>152400</xdr:rowOff>
    </xdr:to>
    <xdr:pic>
      <xdr:nvPicPr>
        <xdr:cNvPr id="6161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29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152400</xdr:colOff>
      <xdr:row>25</xdr:row>
      <xdr:rowOff>152400</xdr:rowOff>
    </xdr:to>
    <xdr:pic>
      <xdr:nvPicPr>
        <xdr:cNvPr id="6162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29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152400</xdr:colOff>
      <xdr:row>26</xdr:row>
      <xdr:rowOff>152400</xdr:rowOff>
    </xdr:to>
    <xdr:pic>
      <xdr:nvPicPr>
        <xdr:cNvPr id="6163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629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152400</xdr:colOff>
      <xdr:row>27</xdr:row>
      <xdr:rowOff>152400</xdr:rowOff>
    </xdr:to>
    <xdr:pic>
      <xdr:nvPicPr>
        <xdr:cNvPr id="6164" name="Picture 2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29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152400</xdr:colOff>
      <xdr:row>28</xdr:row>
      <xdr:rowOff>152400</xdr:rowOff>
    </xdr:to>
    <xdr:pic>
      <xdr:nvPicPr>
        <xdr:cNvPr id="6165" name="Picture 2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29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152400</xdr:colOff>
      <xdr:row>29</xdr:row>
      <xdr:rowOff>152400</xdr:rowOff>
    </xdr:to>
    <xdr:pic>
      <xdr:nvPicPr>
        <xdr:cNvPr id="6166" name="Picture 2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29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152400</xdr:colOff>
      <xdr:row>30</xdr:row>
      <xdr:rowOff>152400</xdr:rowOff>
    </xdr:to>
    <xdr:pic>
      <xdr:nvPicPr>
        <xdr:cNvPr id="6167" name="Picture 2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292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600074</xdr:colOff>
      <xdr:row>42</xdr:row>
      <xdr:rowOff>152400</xdr:rowOff>
    </xdr:from>
    <xdr:to>
      <xdr:col>12</xdr:col>
      <xdr:colOff>838200</xdr:colOff>
      <xdr:row>65</xdr:row>
      <xdr:rowOff>57150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79</xdr:row>
      <xdr:rowOff>95249</xdr:rowOff>
    </xdr:from>
    <xdr:to>
      <xdr:col>12</xdr:col>
      <xdr:colOff>352425</xdr:colOff>
      <xdr:row>96</xdr:row>
      <xdr:rowOff>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600075</xdr:colOff>
      <xdr:row>73</xdr:row>
      <xdr:rowOff>9524</xdr:rowOff>
    </xdr:from>
    <xdr:to>
      <xdr:col>12</xdr:col>
      <xdr:colOff>923925</xdr:colOff>
      <xdr:row>77</xdr:row>
      <xdr:rowOff>152400</xdr:rowOff>
    </xdr:to>
    <xdr:sp macro="" textlink="">
      <xdr:nvSpPr>
        <xdr:cNvPr id="28" name="TextBox 27"/>
        <xdr:cNvSpPr txBox="1"/>
      </xdr:nvSpPr>
      <xdr:spPr>
        <a:xfrm>
          <a:off x="4924425" y="14354174"/>
          <a:ext cx="3409950" cy="9048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/>
            <a:t>Interpretação: Coeficiente de Determinação</a:t>
          </a:r>
        </a:p>
        <a:p>
          <a:pPr algn="ctr"/>
          <a:r>
            <a:rPr lang="en-GB" sz="1100"/>
            <a:t>A variável</a:t>
          </a:r>
          <a:r>
            <a:rPr lang="en-GB" sz="1100" baseline="0"/>
            <a:t> dependente (anos), é explicada em 75,42%, 69,11% e 80,88% pela variável independente, respectivamente o total de sexo masculino e sexo feminino.</a:t>
          </a:r>
          <a:endParaRPr lang="en-GB" sz="1100"/>
        </a:p>
      </xdr:txBody>
    </xdr:sp>
    <xdr:clientData/>
  </xdr:twoCellAnchor>
  <xdr:twoCellAnchor>
    <xdr:from>
      <xdr:col>6</xdr:col>
      <xdr:colOff>9525</xdr:colOff>
      <xdr:row>31</xdr:row>
      <xdr:rowOff>12715</xdr:rowOff>
    </xdr:from>
    <xdr:to>
      <xdr:col>9</xdr:col>
      <xdr:colOff>857250</xdr:colOff>
      <xdr:row>35</xdr:row>
      <xdr:rowOff>53959</xdr:rowOff>
    </xdr:to>
    <xdr:sp macro="" textlink="">
      <xdr:nvSpPr>
        <xdr:cNvPr id="26" name="TextBox 25"/>
        <xdr:cNvSpPr txBox="1"/>
      </xdr:nvSpPr>
      <xdr:spPr>
        <a:xfrm>
          <a:off x="4914900" y="6270640"/>
          <a:ext cx="2952750" cy="84134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Ao</a:t>
          </a:r>
          <a:r>
            <a:rPr lang="en-GB" sz="1100" baseline="0"/>
            <a:t> longo dos anos, verifica-se que o s</a:t>
          </a:r>
          <a:r>
            <a:rPr lang="en-GB" sz="1100"/>
            <a:t>exo</a:t>
          </a:r>
          <a:r>
            <a:rPr lang="en-GB" sz="1100" baseline="0"/>
            <a:t> Feminino apresenta uma taxa de abandono precoce reduzida em relação ao sexo masculino e à população na sua totalidade.</a:t>
          </a:r>
          <a:endParaRPr lang="en-GB" sz="1100"/>
        </a:p>
      </xdr:txBody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152400</xdr:colOff>
      <xdr:row>103</xdr:row>
      <xdr:rowOff>152400</xdr:rowOff>
    </xdr:to>
    <xdr:pic>
      <xdr:nvPicPr>
        <xdr:cNvPr id="29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057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152400</xdr:colOff>
      <xdr:row>104</xdr:row>
      <xdr:rowOff>152400</xdr:rowOff>
    </xdr:to>
    <xdr:pic>
      <xdr:nvPicPr>
        <xdr:cNvPr id="30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257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152400</xdr:colOff>
      <xdr:row>105</xdr:row>
      <xdr:rowOff>152400</xdr:rowOff>
    </xdr:to>
    <xdr:pic>
      <xdr:nvPicPr>
        <xdr:cNvPr id="31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457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152400</xdr:colOff>
      <xdr:row>106</xdr:row>
      <xdr:rowOff>152400</xdr:rowOff>
    </xdr:to>
    <xdr:pic>
      <xdr:nvPicPr>
        <xdr:cNvPr id="32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6574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152400</xdr:colOff>
      <xdr:row>107</xdr:row>
      <xdr:rowOff>152400</xdr:rowOff>
    </xdr:to>
    <xdr:pic>
      <xdr:nvPicPr>
        <xdr:cNvPr id="33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857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152400</xdr:colOff>
      <xdr:row>108</xdr:row>
      <xdr:rowOff>152400</xdr:rowOff>
    </xdr:to>
    <xdr:pic>
      <xdr:nvPicPr>
        <xdr:cNvPr id="34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0575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152400</xdr:colOff>
      <xdr:row>109</xdr:row>
      <xdr:rowOff>152400</xdr:rowOff>
    </xdr:to>
    <xdr:pic>
      <xdr:nvPicPr>
        <xdr:cNvPr id="35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57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152400</xdr:colOff>
      <xdr:row>110</xdr:row>
      <xdr:rowOff>152400</xdr:rowOff>
    </xdr:to>
    <xdr:pic>
      <xdr:nvPicPr>
        <xdr:cNvPr id="36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457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152400</xdr:colOff>
      <xdr:row>111</xdr:row>
      <xdr:rowOff>152400</xdr:rowOff>
    </xdr:to>
    <xdr:pic>
      <xdr:nvPicPr>
        <xdr:cNvPr id="37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657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152400</xdr:colOff>
      <xdr:row>112</xdr:row>
      <xdr:rowOff>152400</xdr:rowOff>
    </xdr:to>
    <xdr:pic>
      <xdr:nvPicPr>
        <xdr:cNvPr id="38" name="Picture 1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57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152400</xdr:colOff>
      <xdr:row>113</xdr:row>
      <xdr:rowOff>152400</xdr:rowOff>
    </xdr:to>
    <xdr:pic>
      <xdr:nvPicPr>
        <xdr:cNvPr id="39" name="Picture 1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057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152400</xdr:colOff>
      <xdr:row>114</xdr:row>
      <xdr:rowOff>152400</xdr:rowOff>
    </xdr:to>
    <xdr:pic>
      <xdr:nvPicPr>
        <xdr:cNvPr id="40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257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152400</xdr:colOff>
      <xdr:row>115</xdr:row>
      <xdr:rowOff>152400</xdr:rowOff>
    </xdr:to>
    <xdr:pic>
      <xdr:nvPicPr>
        <xdr:cNvPr id="41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457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152400</xdr:colOff>
      <xdr:row>116</xdr:row>
      <xdr:rowOff>152400</xdr:rowOff>
    </xdr:to>
    <xdr:pic>
      <xdr:nvPicPr>
        <xdr:cNvPr id="42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6577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152400</xdr:colOff>
      <xdr:row>117</xdr:row>
      <xdr:rowOff>152400</xdr:rowOff>
    </xdr:to>
    <xdr:pic>
      <xdr:nvPicPr>
        <xdr:cNvPr id="43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857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152400</xdr:colOff>
      <xdr:row>118</xdr:row>
      <xdr:rowOff>152400</xdr:rowOff>
    </xdr:to>
    <xdr:pic>
      <xdr:nvPicPr>
        <xdr:cNvPr id="44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057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152400</xdr:colOff>
      <xdr:row>119</xdr:row>
      <xdr:rowOff>152400</xdr:rowOff>
    </xdr:to>
    <xdr:pic>
      <xdr:nvPicPr>
        <xdr:cNvPr id="45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257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152400</xdr:colOff>
      <xdr:row>120</xdr:row>
      <xdr:rowOff>152400</xdr:rowOff>
    </xdr:to>
    <xdr:pic>
      <xdr:nvPicPr>
        <xdr:cNvPr id="46" name="Picture 2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457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152400</xdr:colOff>
      <xdr:row>121</xdr:row>
      <xdr:rowOff>152400</xdr:rowOff>
    </xdr:to>
    <xdr:pic>
      <xdr:nvPicPr>
        <xdr:cNvPr id="47" name="Picture 2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657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152400</xdr:colOff>
      <xdr:row>122</xdr:row>
      <xdr:rowOff>152400</xdr:rowOff>
    </xdr:to>
    <xdr:pic>
      <xdr:nvPicPr>
        <xdr:cNvPr id="48" name="Picture 2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857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152400</xdr:colOff>
      <xdr:row>123</xdr:row>
      <xdr:rowOff>152400</xdr:rowOff>
    </xdr:to>
    <xdr:pic>
      <xdr:nvPicPr>
        <xdr:cNvPr id="49" name="Picture 2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60579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122</xdr:row>
      <xdr:rowOff>9527</xdr:rowOff>
    </xdr:from>
    <xdr:to>
      <xdr:col>14</xdr:col>
      <xdr:colOff>85725</xdr:colOff>
      <xdr:row>125</xdr:row>
      <xdr:rowOff>114301</xdr:rowOff>
    </xdr:to>
    <xdr:sp macro="" textlink="">
      <xdr:nvSpPr>
        <xdr:cNvPr id="50" name="TextBox 49"/>
        <xdr:cNvSpPr txBox="1"/>
      </xdr:nvSpPr>
      <xdr:spPr>
        <a:xfrm>
          <a:off x="7019925" y="23726777"/>
          <a:ext cx="4381500" cy="6762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200">
              <a:solidFill>
                <a:schemeClr val="dk1"/>
              </a:solidFill>
              <a:latin typeface="+mn-lt"/>
              <a:ea typeface="+mn-ea"/>
              <a:cs typeface="+mn-cs"/>
            </a:rPr>
            <a:t>Previsão através da tendência</a:t>
          </a:r>
          <a:r>
            <a:rPr lang="en-GB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para os próximos anos em relação à taxa de abandono precoce de educação e por sexo, na sua totalidade.</a:t>
          </a:r>
          <a:endParaRPr lang="en-GB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152400</xdr:colOff>
      <xdr:row>10</xdr:row>
      <xdr:rowOff>152400</xdr:rowOff>
    </xdr:to>
    <xdr:pic>
      <xdr:nvPicPr>
        <xdr:cNvPr id="7171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619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152400</xdr:colOff>
      <xdr:row>11</xdr:row>
      <xdr:rowOff>152400</xdr:rowOff>
    </xdr:to>
    <xdr:pic>
      <xdr:nvPicPr>
        <xdr:cNvPr id="7172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819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152400</xdr:colOff>
      <xdr:row>12</xdr:row>
      <xdr:rowOff>152400</xdr:rowOff>
    </xdr:to>
    <xdr:pic>
      <xdr:nvPicPr>
        <xdr:cNvPr id="7173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19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pic>
      <xdr:nvPicPr>
        <xdr:cNvPr id="7174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19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152400</xdr:colOff>
      <xdr:row>14</xdr:row>
      <xdr:rowOff>152400</xdr:rowOff>
    </xdr:to>
    <xdr:pic>
      <xdr:nvPicPr>
        <xdr:cNvPr id="7175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19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152400</xdr:colOff>
      <xdr:row>15</xdr:row>
      <xdr:rowOff>152400</xdr:rowOff>
    </xdr:to>
    <xdr:pic>
      <xdr:nvPicPr>
        <xdr:cNvPr id="7176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193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7177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819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152400</xdr:colOff>
      <xdr:row>17</xdr:row>
      <xdr:rowOff>152400</xdr:rowOff>
    </xdr:to>
    <xdr:pic>
      <xdr:nvPicPr>
        <xdr:cNvPr id="7178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019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152400</xdr:colOff>
      <xdr:row>18</xdr:row>
      <xdr:rowOff>152400</xdr:rowOff>
    </xdr:to>
    <xdr:pic>
      <xdr:nvPicPr>
        <xdr:cNvPr id="7179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219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152400</xdr:colOff>
      <xdr:row>20</xdr:row>
      <xdr:rowOff>152400</xdr:rowOff>
    </xdr:to>
    <xdr:pic>
      <xdr:nvPicPr>
        <xdr:cNvPr id="7182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619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152400</xdr:colOff>
      <xdr:row>21</xdr:row>
      <xdr:rowOff>152400</xdr:rowOff>
    </xdr:to>
    <xdr:pic>
      <xdr:nvPicPr>
        <xdr:cNvPr id="7183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8195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152400</xdr:colOff>
      <xdr:row>22</xdr:row>
      <xdr:rowOff>152400</xdr:rowOff>
    </xdr:to>
    <xdr:pic>
      <xdr:nvPicPr>
        <xdr:cNvPr id="7184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019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152400</xdr:colOff>
      <xdr:row>23</xdr:row>
      <xdr:rowOff>152400</xdr:rowOff>
    </xdr:to>
    <xdr:pic>
      <xdr:nvPicPr>
        <xdr:cNvPr id="7185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219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152400</xdr:colOff>
      <xdr:row>24</xdr:row>
      <xdr:rowOff>152400</xdr:rowOff>
    </xdr:to>
    <xdr:pic>
      <xdr:nvPicPr>
        <xdr:cNvPr id="7186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19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152400</xdr:colOff>
      <xdr:row>25</xdr:row>
      <xdr:rowOff>152400</xdr:rowOff>
    </xdr:to>
    <xdr:pic>
      <xdr:nvPicPr>
        <xdr:cNvPr id="7187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619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152400</xdr:colOff>
      <xdr:row>26</xdr:row>
      <xdr:rowOff>152400</xdr:rowOff>
    </xdr:to>
    <xdr:pic>
      <xdr:nvPicPr>
        <xdr:cNvPr id="7188" name="Picture 2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19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152400</xdr:colOff>
      <xdr:row>27</xdr:row>
      <xdr:rowOff>152400</xdr:rowOff>
    </xdr:to>
    <xdr:pic>
      <xdr:nvPicPr>
        <xdr:cNvPr id="7189" name="Picture 2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019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7190" name="Picture 2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219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7193" name="Picture 2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619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152400</xdr:colOff>
      <xdr:row>31</xdr:row>
      <xdr:rowOff>152400</xdr:rowOff>
    </xdr:to>
    <xdr:pic>
      <xdr:nvPicPr>
        <xdr:cNvPr id="7194" name="Picture 2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819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pic>
      <xdr:nvPicPr>
        <xdr:cNvPr id="7195" name="Picture 2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019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152400</xdr:colOff>
      <xdr:row>33</xdr:row>
      <xdr:rowOff>152400</xdr:rowOff>
    </xdr:to>
    <xdr:pic>
      <xdr:nvPicPr>
        <xdr:cNvPr id="7196" name="Picture 2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219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152400</xdr:colOff>
      <xdr:row>34</xdr:row>
      <xdr:rowOff>152400</xdr:rowOff>
    </xdr:to>
    <xdr:pic>
      <xdr:nvPicPr>
        <xdr:cNvPr id="7197" name="Picture 2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419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152400</xdr:colOff>
      <xdr:row>35</xdr:row>
      <xdr:rowOff>152400</xdr:rowOff>
    </xdr:to>
    <xdr:pic>
      <xdr:nvPicPr>
        <xdr:cNvPr id="7198" name="Picture 3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619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152400</xdr:colOff>
      <xdr:row>36</xdr:row>
      <xdr:rowOff>152400</xdr:rowOff>
    </xdr:to>
    <xdr:pic>
      <xdr:nvPicPr>
        <xdr:cNvPr id="7199" name="Picture 3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819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152400</xdr:colOff>
      <xdr:row>37</xdr:row>
      <xdr:rowOff>152400</xdr:rowOff>
    </xdr:to>
    <xdr:pic>
      <xdr:nvPicPr>
        <xdr:cNvPr id="7200" name="Picture 3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019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152400</xdr:colOff>
      <xdr:row>38</xdr:row>
      <xdr:rowOff>152400</xdr:rowOff>
    </xdr:to>
    <xdr:pic>
      <xdr:nvPicPr>
        <xdr:cNvPr id="7201" name="Picture 3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219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152400</xdr:colOff>
      <xdr:row>39</xdr:row>
      <xdr:rowOff>152400</xdr:rowOff>
    </xdr:to>
    <xdr:pic>
      <xdr:nvPicPr>
        <xdr:cNvPr id="7202" name="Picture 3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419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152400</xdr:rowOff>
    </xdr:to>
    <xdr:pic>
      <xdr:nvPicPr>
        <xdr:cNvPr id="7203" name="Picture 3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6200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152400</xdr:colOff>
      <xdr:row>41</xdr:row>
      <xdr:rowOff>152400</xdr:rowOff>
    </xdr:to>
    <xdr:pic>
      <xdr:nvPicPr>
        <xdr:cNvPr id="7204" name="Picture 3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82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7205" name="Picture 3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020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152400</xdr:colOff>
      <xdr:row>43</xdr:row>
      <xdr:rowOff>152400</xdr:rowOff>
    </xdr:to>
    <xdr:pic>
      <xdr:nvPicPr>
        <xdr:cNvPr id="7206" name="Picture 3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220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152400</xdr:colOff>
      <xdr:row>44</xdr:row>
      <xdr:rowOff>152400</xdr:rowOff>
    </xdr:to>
    <xdr:pic>
      <xdr:nvPicPr>
        <xdr:cNvPr id="7207" name="Picture 3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42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152400</xdr:colOff>
      <xdr:row>45</xdr:row>
      <xdr:rowOff>152400</xdr:rowOff>
    </xdr:to>
    <xdr:pic>
      <xdr:nvPicPr>
        <xdr:cNvPr id="7208" name="Picture 4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620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152400</xdr:colOff>
      <xdr:row>46</xdr:row>
      <xdr:rowOff>152400</xdr:rowOff>
    </xdr:to>
    <xdr:pic>
      <xdr:nvPicPr>
        <xdr:cNvPr id="7209" name="Picture 4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820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152400</xdr:colOff>
      <xdr:row>47</xdr:row>
      <xdr:rowOff>152400</xdr:rowOff>
    </xdr:to>
    <xdr:pic>
      <xdr:nvPicPr>
        <xdr:cNvPr id="7210" name="Picture 4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020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7211" name="Picture 4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220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152400</xdr:colOff>
      <xdr:row>49</xdr:row>
      <xdr:rowOff>152400</xdr:rowOff>
    </xdr:to>
    <xdr:pic>
      <xdr:nvPicPr>
        <xdr:cNvPr id="7212" name="Picture 4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42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152400</xdr:colOff>
      <xdr:row>50</xdr:row>
      <xdr:rowOff>152400</xdr:rowOff>
    </xdr:to>
    <xdr:pic>
      <xdr:nvPicPr>
        <xdr:cNvPr id="7213" name="Picture 4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620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152400</xdr:colOff>
      <xdr:row>51</xdr:row>
      <xdr:rowOff>152400</xdr:rowOff>
    </xdr:to>
    <xdr:pic>
      <xdr:nvPicPr>
        <xdr:cNvPr id="7214" name="Picture 4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8202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152400</xdr:colOff>
      <xdr:row>65</xdr:row>
      <xdr:rowOff>76201</xdr:rowOff>
    </xdr:from>
    <xdr:to>
      <xdr:col>14</xdr:col>
      <xdr:colOff>400050</xdr:colOff>
      <xdr:row>87</xdr:row>
      <xdr:rowOff>95251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96</xdr:row>
      <xdr:rowOff>152401</xdr:rowOff>
    </xdr:from>
    <xdr:to>
      <xdr:col>14</xdr:col>
      <xdr:colOff>504825</xdr:colOff>
      <xdr:row>117</xdr:row>
      <xdr:rowOff>161925</xdr:rowOff>
    </xdr:to>
    <xdr:graphicFrame macro="">
      <xdr:nvGraphicFramePr>
        <xdr:cNvPr id="49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52</xdr:row>
      <xdr:rowOff>9525</xdr:rowOff>
    </xdr:from>
    <xdr:to>
      <xdr:col>12</xdr:col>
      <xdr:colOff>247650</xdr:colOff>
      <xdr:row>56</xdr:row>
      <xdr:rowOff>9525</xdr:rowOff>
    </xdr:to>
    <xdr:sp macro="" textlink="">
      <xdr:nvSpPr>
        <xdr:cNvPr id="44" name="TextBox 43"/>
        <xdr:cNvSpPr txBox="1"/>
      </xdr:nvSpPr>
      <xdr:spPr>
        <a:xfrm>
          <a:off x="5429250" y="10420350"/>
          <a:ext cx="3762375" cy="800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100"/>
            <a:t>Sexo</a:t>
          </a:r>
          <a:r>
            <a:rPr lang="en-GB" sz="1100" baseline="0"/>
            <a:t> masculino é aquele que apresenta maior nº de doutoramentos, todavia, em 2009, o sexo feminino representa o maior º de doutoramentos em Portugal</a:t>
          </a:r>
          <a:endParaRPr lang="en-GB" sz="1100"/>
        </a:p>
      </xdr:txBody>
    </xdr:sp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152400</xdr:colOff>
      <xdr:row>126</xdr:row>
      <xdr:rowOff>152400</xdr:rowOff>
    </xdr:to>
    <xdr:pic>
      <xdr:nvPicPr>
        <xdr:cNvPr id="45" name="Picture 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09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152400</xdr:colOff>
      <xdr:row>127</xdr:row>
      <xdr:rowOff>152400</xdr:rowOff>
    </xdr:to>
    <xdr:pic>
      <xdr:nvPicPr>
        <xdr:cNvPr id="46" name="Picture 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209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152400</xdr:colOff>
      <xdr:row>128</xdr:row>
      <xdr:rowOff>152400</xdr:rowOff>
    </xdr:to>
    <xdr:pic>
      <xdr:nvPicPr>
        <xdr:cNvPr id="47" name="Picture 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409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152400</xdr:colOff>
      <xdr:row>129</xdr:row>
      <xdr:rowOff>152400</xdr:rowOff>
    </xdr:to>
    <xdr:pic>
      <xdr:nvPicPr>
        <xdr:cNvPr id="50" name="Picture 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6098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152400</xdr:colOff>
      <xdr:row>130</xdr:row>
      <xdr:rowOff>152400</xdr:rowOff>
    </xdr:to>
    <xdr:pic>
      <xdr:nvPicPr>
        <xdr:cNvPr id="51" name="Picture 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809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152400</xdr:colOff>
      <xdr:row>131</xdr:row>
      <xdr:rowOff>152400</xdr:rowOff>
    </xdr:to>
    <xdr:pic>
      <xdr:nvPicPr>
        <xdr:cNvPr id="52" name="Picture 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0099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152400</xdr:colOff>
      <xdr:row>132</xdr:row>
      <xdr:rowOff>152400</xdr:rowOff>
    </xdr:to>
    <xdr:pic>
      <xdr:nvPicPr>
        <xdr:cNvPr id="53" name="Picture 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209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152400</xdr:colOff>
      <xdr:row>133</xdr:row>
      <xdr:rowOff>152400</xdr:rowOff>
    </xdr:to>
    <xdr:pic>
      <xdr:nvPicPr>
        <xdr:cNvPr id="54" name="Picture 1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4099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152400</xdr:colOff>
      <xdr:row>134</xdr:row>
      <xdr:rowOff>152400</xdr:rowOff>
    </xdr:to>
    <xdr:pic>
      <xdr:nvPicPr>
        <xdr:cNvPr id="55" name="Picture 1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3609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136</xdr:row>
      <xdr:rowOff>152400</xdr:rowOff>
    </xdr:to>
    <xdr:pic>
      <xdr:nvPicPr>
        <xdr:cNvPr id="56" name="Picture 1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01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152400</xdr:colOff>
      <xdr:row>137</xdr:row>
      <xdr:rowOff>152400</xdr:rowOff>
    </xdr:to>
    <xdr:pic>
      <xdr:nvPicPr>
        <xdr:cNvPr id="57" name="Picture 1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2100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152400</xdr:colOff>
      <xdr:row>138</xdr:row>
      <xdr:rowOff>152400</xdr:rowOff>
    </xdr:to>
    <xdr:pic>
      <xdr:nvPicPr>
        <xdr:cNvPr id="58" name="Picture 1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410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152400</xdr:colOff>
      <xdr:row>139</xdr:row>
      <xdr:rowOff>152400</xdr:rowOff>
    </xdr:to>
    <xdr:pic>
      <xdr:nvPicPr>
        <xdr:cNvPr id="59" name="Picture 1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6101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152400</xdr:colOff>
      <xdr:row>140</xdr:row>
      <xdr:rowOff>152400</xdr:rowOff>
    </xdr:to>
    <xdr:pic>
      <xdr:nvPicPr>
        <xdr:cNvPr id="60" name="Picture 1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4810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152400</xdr:colOff>
      <xdr:row>141</xdr:row>
      <xdr:rowOff>152400</xdr:rowOff>
    </xdr:to>
    <xdr:pic>
      <xdr:nvPicPr>
        <xdr:cNvPr id="61" name="Picture 1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0101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152400</xdr:colOff>
      <xdr:row>142</xdr:row>
      <xdr:rowOff>152400</xdr:rowOff>
    </xdr:to>
    <xdr:pic>
      <xdr:nvPicPr>
        <xdr:cNvPr id="62" name="Picture 2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210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152400</xdr:colOff>
      <xdr:row>143</xdr:row>
      <xdr:rowOff>152400</xdr:rowOff>
    </xdr:to>
    <xdr:pic>
      <xdr:nvPicPr>
        <xdr:cNvPr id="63" name="Picture 2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4102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152400</xdr:colOff>
      <xdr:row>144</xdr:row>
      <xdr:rowOff>152400</xdr:rowOff>
    </xdr:to>
    <xdr:pic>
      <xdr:nvPicPr>
        <xdr:cNvPr id="64" name="Picture 2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5610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152400</xdr:colOff>
      <xdr:row>146</xdr:row>
      <xdr:rowOff>152400</xdr:rowOff>
    </xdr:to>
    <xdr:pic>
      <xdr:nvPicPr>
        <xdr:cNvPr id="65" name="Picture 2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010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152400</xdr:colOff>
      <xdr:row>147</xdr:row>
      <xdr:rowOff>152400</xdr:rowOff>
    </xdr:to>
    <xdr:pic>
      <xdr:nvPicPr>
        <xdr:cNvPr id="66" name="Picture 2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210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152400</xdr:colOff>
      <xdr:row>148</xdr:row>
      <xdr:rowOff>152400</xdr:rowOff>
    </xdr:to>
    <xdr:pic>
      <xdr:nvPicPr>
        <xdr:cNvPr id="67" name="Picture 2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4103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152400</xdr:colOff>
      <xdr:row>149</xdr:row>
      <xdr:rowOff>152400</xdr:rowOff>
    </xdr:to>
    <xdr:pic>
      <xdr:nvPicPr>
        <xdr:cNvPr id="68" name="Picture 2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610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152400</xdr:colOff>
      <xdr:row>150</xdr:row>
      <xdr:rowOff>152400</xdr:rowOff>
    </xdr:to>
    <xdr:pic>
      <xdr:nvPicPr>
        <xdr:cNvPr id="69" name="Picture 2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68103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152400</xdr:colOff>
      <xdr:row>151</xdr:row>
      <xdr:rowOff>152400</xdr:rowOff>
    </xdr:to>
    <xdr:pic>
      <xdr:nvPicPr>
        <xdr:cNvPr id="70" name="Picture 3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010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152400</xdr:colOff>
      <xdr:row>152</xdr:row>
      <xdr:rowOff>152400</xdr:rowOff>
    </xdr:to>
    <xdr:pic>
      <xdr:nvPicPr>
        <xdr:cNvPr id="71" name="Picture 3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2104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152400</xdr:colOff>
      <xdr:row>153</xdr:row>
      <xdr:rowOff>152400</xdr:rowOff>
    </xdr:to>
    <xdr:pic>
      <xdr:nvPicPr>
        <xdr:cNvPr id="72" name="Picture 3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410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152400</xdr:colOff>
      <xdr:row>154</xdr:row>
      <xdr:rowOff>152400</xdr:rowOff>
    </xdr:to>
    <xdr:pic>
      <xdr:nvPicPr>
        <xdr:cNvPr id="73" name="Picture 3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6104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152400</xdr:colOff>
      <xdr:row>155</xdr:row>
      <xdr:rowOff>152400</xdr:rowOff>
    </xdr:to>
    <xdr:pic>
      <xdr:nvPicPr>
        <xdr:cNvPr id="74" name="Picture 3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81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152400</xdr:colOff>
      <xdr:row>156</xdr:row>
      <xdr:rowOff>152400</xdr:rowOff>
    </xdr:to>
    <xdr:pic>
      <xdr:nvPicPr>
        <xdr:cNvPr id="75" name="Picture 3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0105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152400</xdr:colOff>
      <xdr:row>157</xdr:row>
      <xdr:rowOff>152400</xdr:rowOff>
    </xdr:to>
    <xdr:pic>
      <xdr:nvPicPr>
        <xdr:cNvPr id="76" name="Picture 3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210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152400</xdr:colOff>
      <xdr:row>158</xdr:row>
      <xdr:rowOff>152400</xdr:rowOff>
    </xdr:to>
    <xdr:pic>
      <xdr:nvPicPr>
        <xdr:cNvPr id="77" name="Picture 37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4105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152400</xdr:colOff>
      <xdr:row>159</xdr:row>
      <xdr:rowOff>152400</xdr:rowOff>
    </xdr:to>
    <xdr:pic>
      <xdr:nvPicPr>
        <xdr:cNvPr id="78" name="Picture 38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610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152400</xdr:colOff>
      <xdr:row>160</xdr:row>
      <xdr:rowOff>152400</xdr:rowOff>
    </xdr:to>
    <xdr:pic>
      <xdr:nvPicPr>
        <xdr:cNvPr id="79" name="Picture 39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88106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152400</xdr:colOff>
      <xdr:row>161</xdr:row>
      <xdr:rowOff>152400</xdr:rowOff>
    </xdr:to>
    <xdr:pic>
      <xdr:nvPicPr>
        <xdr:cNvPr id="80" name="Picture 40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010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152400</xdr:colOff>
      <xdr:row>162</xdr:row>
      <xdr:rowOff>152400</xdr:rowOff>
    </xdr:to>
    <xdr:pic>
      <xdr:nvPicPr>
        <xdr:cNvPr id="81" name="Picture 41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210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152400</xdr:colOff>
      <xdr:row>163</xdr:row>
      <xdr:rowOff>152400</xdr:rowOff>
    </xdr:to>
    <xdr:pic>
      <xdr:nvPicPr>
        <xdr:cNvPr id="82" name="Picture 42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410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152400</xdr:colOff>
      <xdr:row>164</xdr:row>
      <xdr:rowOff>152400</xdr:rowOff>
    </xdr:to>
    <xdr:pic>
      <xdr:nvPicPr>
        <xdr:cNvPr id="83" name="Picture 43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6107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152400</xdr:colOff>
      <xdr:row>165</xdr:row>
      <xdr:rowOff>152400</xdr:rowOff>
    </xdr:to>
    <xdr:pic>
      <xdr:nvPicPr>
        <xdr:cNvPr id="84" name="Picture 44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9810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152400</xdr:colOff>
      <xdr:row>166</xdr:row>
      <xdr:rowOff>152400</xdr:rowOff>
    </xdr:to>
    <xdr:pic>
      <xdr:nvPicPr>
        <xdr:cNvPr id="85" name="Picture 45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010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152400</xdr:colOff>
      <xdr:row>167</xdr:row>
      <xdr:rowOff>152400</xdr:rowOff>
    </xdr:to>
    <xdr:pic>
      <xdr:nvPicPr>
        <xdr:cNvPr id="86" name="Picture 46" descr="http://www.pordata.pt/Site/img/empty_16x16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02108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167</xdr:row>
      <xdr:rowOff>19050</xdr:rowOff>
    </xdr:from>
    <xdr:to>
      <xdr:col>14</xdr:col>
      <xdr:colOff>0</xdr:colOff>
      <xdr:row>170</xdr:row>
      <xdr:rowOff>28575</xdr:rowOff>
    </xdr:to>
    <xdr:sp macro="" textlink="">
      <xdr:nvSpPr>
        <xdr:cNvPr id="87" name="TextBox 86"/>
        <xdr:cNvSpPr txBox="1"/>
      </xdr:nvSpPr>
      <xdr:spPr>
        <a:xfrm>
          <a:off x="7324725" y="32423100"/>
          <a:ext cx="2914650" cy="5810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Previsão através da tendência</a:t>
          </a:r>
          <a:r>
            <a:rPr lang="en-GB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para os próximos  anos do nº de doutoramentos no total.</a:t>
          </a:r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>
    <xdr:from>
      <xdr:col>10</xdr:col>
      <xdr:colOff>9525</xdr:colOff>
      <xdr:row>160</xdr:row>
      <xdr:rowOff>0</xdr:rowOff>
    </xdr:from>
    <xdr:to>
      <xdr:col>15</xdr:col>
      <xdr:colOff>28575</xdr:colOff>
      <xdr:row>166</xdr:row>
      <xdr:rowOff>28575</xdr:rowOff>
    </xdr:to>
    <xdr:sp macro="" textlink="">
      <xdr:nvSpPr>
        <xdr:cNvPr id="2" name="TextBox 1"/>
        <xdr:cNvSpPr txBox="1"/>
      </xdr:nvSpPr>
      <xdr:spPr>
        <a:xfrm>
          <a:off x="7334250" y="31070550"/>
          <a:ext cx="3543300" cy="11715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100"/>
            <a:t>Observando os valores da tabela de uma forma geral, é possível constatar que ao longo dos anos e desde 1970, o número de doutoramentos exercidos</a:t>
          </a:r>
          <a:r>
            <a:rPr lang="es-ES_tradnl" sz="1100" baseline="0"/>
            <a:t> pela população portuguesa tem vindo a aumentar, o que, efetivamente, revela um maior interesse pelo desenvolvimento intelectual. Este factor é, de facto, positivo para Portugal.</a:t>
          </a:r>
          <a:endParaRPr lang="es-ES_trad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51"/>
  <sheetViews>
    <sheetView topLeftCell="A36" workbookViewId="0">
      <selection activeCell="N91" sqref="N91"/>
    </sheetView>
  </sheetViews>
  <sheetFormatPr defaultRowHeight="15" x14ac:dyDescent="0.25"/>
  <cols>
    <col min="2" max="2" width="19.7109375" bestFit="1" customWidth="1"/>
    <col min="3" max="3" width="18.28515625" bestFit="1" customWidth="1"/>
    <col min="4" max="4" width="12.5703125" customWidth="1"/>
  </cols>
  <sheetData>
    <row r="2" spans="1:4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ht="18.75" x14ac:dyDescent="0.3">
      <c r="A3" s="18"/>
      <c r="B3" s="18"/>
      <c r="C3" s="17" t="s">
        <v>14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1:43" ht="18.75" x14ac:dyDescent="0.3">
      <c r="A4" s="18"/>
      <c r="B4" s="18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6" spans="1:43" x14ac:dyDescent="0.25">
      <c r="A6" t="s">
        <v>2</v>
      </c>
      <c r="B6" t="s">
        <v>6</v>
      </c>
      <c r="C6" t="s">
        <v>5</v>
      </c>
    </row>
    <row r="7" spans="1:43" x14ac:dyDescent="0.25">
      <c r="B7" s="2"/>
      <c r="C7" s="2"/>
    </row>
    <row r="8" spans="1:43" x14ac:dyDescent="0.25">
      <c r="B8" s="35" t="s">
        <v>0</v>
      </c>
      <c r="C8" s="35" t="s">
        <v>1</v>
      </c>
    </row>
    <row r="9" spans="1:43" x14ac:dyDescent="0.25">
      <c r="B9" s="1">
        <v>1978</v>
      </c>
      <c r="C9" s="1">
        <v>5.3</v>
      </c>
    </row>
    <row r="10" spans="1:43" x14ac:dyDescent="0.25">
      <c r="B10" s="1">
        <v>1979</v>
      </c>
      <c r="C10" s="1">
        <v>9.1</v>
      </c>
    </row>
    <row r="11" spans="1:43" x14ac:dyDescent="0.25">
      <c r="B11" s="1">
        <v>1980</v>
      </c>
      <c r="C11" s="1">
        <v>9.5</v>
      </c>
    </row>
    <row r="12" spans="1:43" x14ac:dyDescent="0.25">
      <c r="B12" s="1">
        <v>1981</v>
      </c>
      <c r="C12" s="1">
        <v>10.7</v>
      </c>
    </row>
    <row r="13" spans="1:43" x14ac:dyDescent="0.25">
      <c r="B13" s="1">
        <v>1982</v>
      </c>
      <c r="C13" s="1">
        <v>10.8</v>
      </c>
    </row>
    <row r="14" spans="1:43" x14ac:dyDescent="0.25">
      <c r="B14" s="1">
        <v>1983</v>
      </c>
      <c r="C14" s="1">
        <v>11.1</v>
      </c>
    </row>
    <row r="15" spans="1:43" x14ac:dyDescent="0.25">
      <c r="B15" s="1">
        <v>1984</v>
      </c>
      <c r="C15" s="1">
        <v>12.8</v>
      </c>
    </row>
    <row r="16" spans="1:43" x14ac:dyDescent="0.25">
      <c r="B16" s="1">
        <v>1985</v>
      </c>
      <c r="C16" s="1">
        <v>15.5</v>
      </c>
    </row>
    <row r="17" spans="2:3" x14ac:dyDescent="0.25">
      <c r="B17" s="1">
        <v>1986</v>
      </c>
      <c r="C17" s="1">
        <v>17.2</v>
      </c>
    </row>
    <row r="18" spans="2:3" x14ac:dyDescent="0.25">
      <c r="B18" s="1">
        <v>1987</v>
      </c>
      <c r="C18" s="1">
        <v>24.2</v>
      </c>
    </row>
    <row r="19" spans="2:3" x14ac:dyDescent="0.25">
      <c r="B19" s="1">
        <v>1988</v>
      </c>
      <c r="C19" s="1">
        <v>24.3</v>
      </c>
    </row>
    <row r="20" spans="2:3" x14ac:dyDescent="0.25">
      <c r="B20" s="1">
        <v>1989</v>
      </c>
      <c r="C20" s="1">
        <v>27</v>
      </c>
    </row>
    <row r="21" spans="2:3" x14ac:dyDescent="0.25">
      <c r="B21" s="1">
        <v>1990</v>
      </c>
      <c r="C21" s="1">
        <v>31.9</v>
      </c>
    </row>
    <row r="22" spans="2:3" x14ac:dyDescent="0.25">
      <c r="B22" s="1">
        <v>1991</v>
      </c>
      <c r="C22" s="1">
        <v>38</v>
      </c>
    </row>
    <row r="23" spans="2:3" x14ac:dyDescent="0.25">
      <c r="B23" s="1">
        <v>1992</v>
      </c>
      <c r="C23" s="1">
        <v>45.9</v>
      </c>
    </row>
    <row r="24" spans="2:3" x14ac:dyDescent="0.25">
      <c r="B24" s="1">
        <v>1993</v>
      </c>
      <c r="C24" s="1">
        <v>49.7</v>
      </c>
    </row>
    <row r="25" spans="2:3" x14ac:dyDescent="0.25">
      <c r="B25" s="1">
        <v>1994</v>
      </c>
      <c r="C25" s="1">
        <v>53.2</v>
      </c>
    </row>
    <row r="26" spans="2:3" x14ac:dyDescent="0.25">
      <c r="B26" s="1">
        <v>1995</v>
      </c>
      <c r="C26" s="1">
        <v>55.9</v>
      </c>
    </row>
    <row r="27" spans="2:3" x14ac:dyDescent="0.25">
      <c r="B27" s="1">
        <v>1996</v>
      </c>
      <c r="C27" s="1">
        <v>57.7</v>
      </c>
    </row>
    <row r="28" spans="2:3" x14ac:dyDescent="0.25">
      <c r="B28" s="1">
        <v>1997</v>
      </c>
      <c r="C28" s="1">
        <v>57.1</v>
      </c>
    </row>
    <row r="29" spans="2:3" x14ac:dyDescent="0.25">
      <c r="B29" s="1">
        <v>1998</v>
      </c>
      <c r="C29" s="1">
        <v>53.3</v>
      </c>
    </row>
    <row r="30" spans="2:3" x14ac:dyDescent="0.25">
      <c r="B30" s="1">
        <v>1999</v>
      </c>
      <c r="C30" s="1">
        <v>49.4</v>
      </c>
    </row>
    <row r="31" spans="2:3" x14ac:dyDescent="0.25">
      <c r="B31" s="1">
        <v>2000</v>
      </c>
      <c r="C31" s="1">
        <v>46.6</v>
      </c>
    </row>
    <row r="32" spans="2:3" x14ac:dyDescent="0.25">
      <c r="B32" s="1">
        <v>2001</v>
      </c>
      <c r="C32" s="1">
        <v>41.7</v>
      </c>
    </row>
    <row r="33" spans="2:3" x14ac:dyDescent="0.25">
      <c r="B33" s="1">
        <v>2002</v>
      </c>
      <c r="C33" s="1">
        <v>39.299999999999997</v>
      </c>
    </row>
    <row r="34" spans="2:3" x14ac:dyDescent="0.25">
      <c r="B34" s="1">
        <v>2003</v>
      </c>
      <c r="C34" s="1">
        <v>38</v>
      </c>
    </row>
    <row r="35" spans="2:3" x14ac:dyDescent="0.25">
      <c r="B35" s="1">
        <v>2004</v>
      </c>
      <c r="C35" s="1">
        <v>37</v>
      </c>
    </row>
    <row r="36" spans="2:3" x14ac:dyDescent="0.25">
      <c r="B36" s="1">
        <v>2005</v>
      </c>
      <c r="C36" s="1">
        <v>35</v>
      </c>
    </row>
    <row r="37" spans="2:3" x14ac:dyDescent="0.25">
      <c r="B37" s="1">
        <v>2006</v>
      </c>
      <c r="C37" s="1">
        <v>33.299999999999997</v>
      </c>
    </row>
    <row r="38" spans="2:3" x14ac:dyDescent="0.25">
      <c r="B38" s="1">
        <v>2007</v>
      </c>
      <c r="C38" s="1">
        <v>33.200000000000003</v>
      </c>
    </row>
    <row r="39" spans="2:3" x14ac:dyDescent="0.25">
      <c r="B39" s="1">
        <v>2008</v>
      </c>
      <c r="C39" s="1">
        <v>32.6</v>
      </c>
    </row>
    <row r="40" spans="2:3" x14ac:dyDescent="0.25">
      <c r="B40" s="1">
        <v>2009</v>
      </c>
      <c r="C40" s="1">
        <v>32.1</v>
      </c>
    </row>
    <row r="41" spans="2:3" x14ac:dyDescent="0.25">
      <c r="B41" s="1">
        <v>2010</v>
      </c>
      <c r="C41" s="1">
        <v>30.6</v>
      </c>
    </row>
    <row r="42" spans="2:3" x14ac:dyDescent="0.25">
      <c r="B42" s="1">
        <v>2011</v>
      </c>
      <c r="C42" s="1">
        <v>28.7</v>
      </c>
    </row>
    <row r="43" spans="2:3" x14ac:dyDescent="0.25">
      <c r="B43" s="1">
        <v>2012</v>
      </c>
      <c r="C43" s="1">
        <v>25.3</v>
      </c>
    </row>
    <row r="44" spans="2:3" x14ac:dyDescent="0.25">
      <c r="B44" s="1">
        <v>2013</v>
      </c>
      <c r="C44" s="1">
        <v>22.2</v>
      </c>
    </row>
    <row r="45" spans="2:3" x14ac:dyDescent="0.25">
      <c r="B45" s="34" t="s">
        <v>3</v>
      </c>
      <c r="C45" s="1">
        <f>AVERAGE(C9:C44)</f>
        <v>31.811111111111106</v>
      </c>
    </row>
    <row r="46" spans="2:3" x14ac:dyDescent="0.25">
      <c r="B46" s="34" t="s">
        <v>4</v>
      </c>
      <c r="C46" s="1">
        <f>VARP(C9:C44)</f>
        <v>230.14432098765471</v>
      </c>
    </row>
    <row r="47" spans="2:3" x14ac:dyDescent="0.25">
      <c r="B47" s="34" t="s">
        <v>38</v>
      </c>
      <c r="C47" s="1">
        <f>STDEV(C9:C44)</f>
        <v>15.385703526841839</v>
      </c>
    </row>
    <row r="48" spans="2:3" x14ac:dyDescent="0.25">
      <c r="B48" s="34" t="s">
        <v>15</v>
      </c>
      <c r="C48" s="1">
        <f>COVAR(B9:B44,C9:C44)</f>
        <v>75.227777777777789</v>
      </c>
    </row>
    <row r="49" spans="2:3" x14ac:dyDescent="0.25">
      <c r="B49" s="34" t="s">
        <v>44</v>
      </c>
      <c r="C49" s="1">
        <f>CORREL(B9:B44,C9:C44)</f>
        <v>0.47734660753869296</v>
      </c>
    </row>
    <row r="50" spans="2:3" x14ac:dyDescent="0.25">
      <c r="B50" s="34" t="s">
        <v>39</v>
      </c>
      <c r="C50" s="1">
        <f>MAX(C9:C44)</f>
        <v>57.7</v>
      </c>
    </row>
    <row r="51" spans="2:3" x14ac:dyDescent="0.25">
      <c r="B51" s="34" t="s">
        <v>42</v>
      </c>
      <c r="C51" s="1">
        <v>1996</v>
      </c>
    </row>
    <row r="52" spans="2:3" x14ac:dyDescent="0.25">
      <c r="B52" s="34" t="s">
        <v>47</v>
      </c>
      <c r="C52" s="1">
        <f>MIN(C9:C44)</f>
        <v>5.3</v>
      </c>
    </row>
    <row r="53" spans="2:3" x14ac:dyDescent="0.25">
      <c r="B53" s="34" t="s">
        <v>42</v>
      </c>
      <c r="C53" s="1">
        <v>1978</v>
      </c>
    </row>
    <row r="54" spans="2:3" x14ac:dyDescent="0.25">
      <c r="B54" s="34" t="s">
        <v>36</v>
      </c>
      <c r="C54" s="1">
        <f>RSQ(C9:C44,B9:B44)</f>
        <v>0.227859783728699</v>
      </c>
    </row>
    <row r="83" spans="3:4" x14ac:dyDescent="0.25">
      <c r="C83" t="s">
        <v>8</v>
      </c>
      <c r="D83">
        <f>INTERCEPT(C9:C44,B9:B44)</f>
        <v>-1359.234731874732</v>
      </c>
    </row>
    <row r="84" spans="3:4" x14ac:dyDescent="0.25">
      <c r="C84" t="s">
        <v>9</v>
      </c>
      <c r="D84">
        <f>SLOPE(C9:C44,B9:B44)</f>
        <v>0.69709137709137714</v>
      </c>
    </row>
    <row r="109" spans="2:8" x14ac:dyDescent="0.25">
      <c r="B109" t="s">
        <v>59</v>
      </c>
    </row>
    <row r="111" spans="2:8" x14ac:dyDescent="0.25">
      <c r="B111" s="69" t="s">
        <v>0</v>
      </c>
      <c r="C111" s="69" t="s">
        <v>49</v>
      </c>
      <c r="D111" s="69" t="s">
        <v>1</v>
      </c>
      <c r="E111" s="69" t="s">
        <v>50</v>
      </c>
      <c r="F111" s="69" t="s">
        <v>56</v>
      </c>
      <c r="G111" s="69" t="s">
        <v>60</v>
      </c>
      <c r="H111" s="69" t="s">
        <v>61</v>
      </c>
    </row>
    <row r="112" spans="2:8" x14ac:dyDescent="0.25">
      <c r="B112" s="1">
        <v>1978</v>
      </c>
      <c r="C112" s="1">
        <v>1</v>
      </c>
      <c r="D112" s="1">
        <v>5.3</v>
      </c>
      <c r="E112" s="1">
        <f>$K$146+$K$147*C112</f>
        <v>19.612012012012009</v>
      </c>
      <c r="F112" s="1">
        <f>D112-E112</f>
        <v>-14.312012012012008</v>
      </c>
      <c r="G112" s="1">
        <f>D112/E112</f>
        <v>0.27024254302688799</v>
      </c>
      <c r="H112" s="1"/>
    </row>
    <row r="113" spans="2:8" x14ac:dyDescent="0.25">
      <c r="B113" s="1">
        <v>1979</v>
      </c>
      <c r="C113" s="1">
        <v>2</v>
      </c>
      <c r="D113" s="1">
        <v>9.1</v>
      </c>
      <c r="E113" s="1">
        <f>$K$146+$K$147*C113</f>
        <v>20.309103389103385</v>
      </c>
      <c r="F113" s="1">
        <f t="shared" ref="F113:F147" si="0">D113-E113</f>
        <v>-11.209103389103385</v>
      </c>
      <c r="G113" s="1">
        <f t="shared" ref="G113:G147" si="1">D113/E113</f>
        <v>0.44807492608868688</v>
      </c>
      <c r="H113" s="1">
        <f>AVERAGE(D112:D114)</f>
        <v>7.9666666666666659</v>
      </c>
    </row>
    <row r="114" spans="2:8" x14ac:dyDescent="0.25">
      <c r="B114" s="1">
        <v>1980</v>
      </c>
      <c r="C114" s="1">
        <v>3</v>
      </c>
      <c r="D114" s="1">
        <v>9.5</v>
      </c>
      <c r="E114" s="1">
        <f>$K$146+$K$147*C114</f>
        <v>21.00619476619476</v>
      </c>
      <c r="F114" s="1">
        <f t="shared" si="0"/>
        <v>-11.50619476619476</v>
      </c>
      <c r="G114" s="1">
        <f t="shared" si="1"/>
        <v>0.4522475443904927</v>
      </c>
      <c r="H114" s="1">
        <f t="shared" ref="H114:H147" si="2">AVERAGE(D113:D115)</f>
        <v>9.7666666666666675</v>
      </c>
    </row>
    <row r="115" spans="2:8" x14ac:dyDescent="0.25">
      <c r="B115" s="1">
        <v>1981</v>
      </c>
      <c r="C115" s="1">
        <v>4</v>
      </c>
      <c r="D115" s="1">
        <v>10.7</v>
      </c>
      <c r="E115" s="1">
        <f>$K$146+$K$147*C115</f>
        <v>21.703286143286139</v>
      </c>
      <c r="F115" s="1">
        <f t="shared" si="0"/>
        <v>-11.00328614328614</v>
      </c>
      <c r="G115" s="1">
        <f t="shared" si="1"/>
        <v>0.49301289810944227</v>
      </c>
      <c r="H115" s="1">
        <f t="shared" si="2"/>
        <v>10.333333333333334</v>
      </c>
    </row>
    <row r="116" spans="2:8" x14ac:dyDescent="0.25">
      <c r="B116" s="1">
        <v>1982</v>
      </c>
      <c r="C116" s="1">
        <v>5</v>
      </c>
      <c r="D116" s="1">
        <v>10.8</v>
      </c>
      <c r="E116" s="1">
        <f>$K$146+$K$147*C116</f>
        <v>22.400377520377518</v>
      </c>
      <c r="F116" s="1">
        <f t="shared" si="0"/>
        <v>-11.600377520377517</v>
      </c>
      <c r="G116" s="1">
        <f t="shared" si="1"/>
        <v>0.48213473144259694</v>
      </c>
      <c r="H116" s="1">
        <f t="shared" si="2"/>
        <v>10.866666666666667</v>
      </c>
    </row>
    <row r="117" spans="2:8" x14ac:dyDescent="0.25">
      <c r="B117" s="1">
        <v>1983</v>
      </c>
      <c r="C117" s="1">
        <v>6</v>
      </c>
      <c r="D117" s="1">
        <v>11.1</v>
      </c>
      <c r="E117" s="1">
        <f>$K$146+$K$147*C117</f>
        <v>23.097468897468893</v>
      </c>
      <c r="F117" s="1">
        <f t="shared" si="0"/>
        <v>-11.997468897468893</v>
      </c>
      <c r="G117" s="1">
        <f t="shared" si="1"/>
        <v>0.48057213754778033</v>
      </c>
      <c r="H117" s="1">
        <f t="shared" si="2"/>
        <v>11.566666666666668</v>
      </c>
    </row>
    <row r="118" spans="2:8" x14ac:dyDescent="0.25">
      <c r="B118" s="1">
        <v>1984</v>
      </c>
      <c r="C118" s="1">
        <v>7</v>
      </c>
      <c r="D118" s="1">
        <v>12.8</v>
      </c>
      <c r="E118" s="1">
        <f>$K$146+$K$147*C118</f>
        <v>23.794560274560268</v>
      </c>
      <c r="F118" s="1">
        <f t="shared" si="0"/>
        <v>-10.994560274560268</v>
      </c>
      <c r="G118" s="1">
        <f t="shared" si="1"/>
        <v>0.53793807711945829</v>
      </c>
      <c r="H118" s="1">
        <f t="shared" si="2"/>
        <v>13.133333333333333</v>
      </c>
    </row>
    <row r="119" spans="2:8" x14ac:dyDescent="0.25">
      <c r="B119" s="1">
        <v>1985</v>
      </c>
      <c r="C119" s="1">
        <v>8</v>
      </c>
      <c r="D119" s="1">
        <v>15.5</v>
      </c>
      <c r="E119" s="1">
        <f>$K$146+$K$147*C119</f>
        <v>24.491651651651647</v>
      </c>
      <c r="F119" s="1">
        <f t="shared" si="0"/>
        <v>-8.9916516516516474</v>
      </c>
      <c r="G119" s="1">
        <f t="shared" si="1"/>
        <v>0.63286871054916072</v>
      </c>
      <c r="H119" s="1">
        <f t="shared" si="2"/>
        <v>15.166666666666666</v>
      </c>
    </row>
    <row r="120" spans="2:8" x14ac:dyDescent="0.25">
      <c r="B120" s="1">
        <v>1986</v>
      </c>
      <c r="C120" s="1">
        <v>9</v>
      </c>
      <c r="D120" s="1">
        <v>17.2</v>
      </c>
      <c r="E120" s="1">
        <f>$K$146+$K$147*C120</f>
        <v>25.188743028743026</v>
      </c>
      <c r="F120" s="1">
        <f t="shared" si="0"/>
        <v>-7.988743028743027</v>
      </c>
      <c r="G120" s="1">
        <f t="shared" si="1"/>
        <v>0.68284471282957537</v>
      </c>
      <c r="H120" s="1">
        <f t="shared" si="2"/>
        <v>18.966666666666669</v>
      </c>
    </row>
    <row r="121" spans="2:8" x14ac:dyDescent="0.25">
      <c r="B121" s="1">
        <v>1987</v>
      </c>
      <c r="C121" s="1">
        <v>10</v>
      </c>
      <c r="D121" s="1">
        <v>24.2</v>
      </c>
      <c r="E121" s="1">
        <f>$K$146+$K$147*C121</f>
        <v>25.885834405834402</v>
      </c>
      <c r="F121" s="1">
        <f t="shared" si="0"/>
        <v>-1.6858344058344024</v>
      </c>
      <c r="G121" s="1">
        <f t="shared" si="1"/>
        <v>0.93487424900414129</v>
      </c>
      <c r="H121" s="1">
        <f t="shared" si="2"/>
        <v>21.900000000000002</v>
      </c>
    </row>
    <row r="122" spans="2:8" x14ac:dyDescent="0.25">
      <c r="B122" s="1">
        <v>1988</v>
      </c>
      <c r="C122" s="1">
        <v>11</v>
      </c>
      <c r="D122" s="1">
        <v>24.3</v>
      </c>
      <c r="E122" s="1">
        <f>$K$146+$K$147*C122</f>
        <v>26.582925782925777</v>
      </c>
      <c r="F122" s="1">
        <f t="shared" si="0"/>
        <v>-2.2829257829257763</v>
      </c>
      <c r="G122" s="1">
        <f t="shared" si="1"/>
        <v>0.91412059750051666</v>
      </c>
      <c r="H122" s="1">
        <f t="shared" si="2"/>
        <v>25.166666666666668</v>
      </c>
    </row>
    <row r="123" spans="2:8" x14ac:dyDescent="0.25">
      <c r="B123" s="1">
        <v>1989</v>
      </c>
      <c r="C123" s="1">
        <v>12</v>
      </c>
      <c r="D123" s="1">
        <v>27</v>
      </c>
      <c r="E123" s="1">
        <f>$K$146+$K$147*C123</f>
        <v>27.280017160017156</v>
      </c>
      <c r="F123" s="1">
        <f t="shared" si="0"/>
        <v>-0.28001716001715593</v>
      </c>
      <c r="G123" s="1">
        <f t="shared" si="1"/>
        <v>0.9897354478050856</v>
      </c>
      <c r="H123" s="1">
        <f t="shared" si="2"/>
        <v>27.733333333333331</v>
      </c>
    </row>
    <row r="124" spans="2:8" x14ac:dyDescent="0.25">
      <c r="B124" s="1">
        <v>1990</v>
      </c>
      <c r="C124" s="1">
        <v>13</v>
      </c>
      <c r="D124" s="1">
        <v>31.9</v>
      </c>
      <c r="E124" s="1">
        <f>$K$146+$K$147*C124</f>
        <v>27.977108537108535</v>
      </c>
      <c r="F124" s="1">
        <f t="shared" si="0"/>
        <v>3.9228914628914637</v>
      </c>
      <c r="G124" s="1">
        <f t="shared" si="1"/>
        <v>1.1402179019925587</v>
      </c>
      <c r="H124" s="1">
        <f t="shared" si="2"/>
        <v>32.300000000000004</v>
      </c>
    </row>
    <row r="125" spans="2:8" x14ac:dyDescent="0.25">
      <c r="B125" s="1">
        <v>1991</v>
      </c>
      <c r="C125" s="1">
        <v>14</v>
      </c>
      <c r="D125" s="1">
        <v>38</v>
      </c>
      <c r="E125" s="1">
        <f>$K$146+$K$147*C125</f>
        <v>28.67419991419991</v>
      </c>
      <c r="F125" s="1">
        <f t="shared" si="0"/>
        <v>9.3258000858000898</v>
      </c>
      <c r="G125" s="1">
        <f t="shared" si="1"/>
        <v>1.3252331403737549</v>
      </c>
      <c r="H125" s="1">
        <f t="shared" si="2"/>
        <v>38.6</v>
      </c>
    </row>
    <row r="126" spans="2:8" x14ac:dyDescent="0.25">
      <c r="B126" s="1">
        <v>1992</v>
      </c>
      <c r="C126" s="1">
        <v>15</v>
      </c>
      <c r="D126" s="1">
        <v>45.9</v>
      </c>
      <c r="E126" s="1">
        <f>$K$146+$K$147*C126</f>
        <v>29.371291291291286</v>
      </c>
      <c r="F126" s="1">
        <f t="shared" si="0"/>
        <v>16.528708708708713</v>
      </c>
      <c r="G126" s="1">
        <f t="shared" si="1"/>
        <v>1.5627504948551427</v>
      </c>
      <c r="H126" s="1">
        <f t="shared" si="2"/>
        <v>44.533333333333339</v>
      </c>
    </row>
    <row r="127" spans="2:8" x14ac:dyDescent="0.25">
      <c r="B127" s="1">
        <v>1993</v>
      </c>
      <c r="C127" s="1">
        <v>16</v>
      </c>
      <c r="D127" s="1">
        <v>49.7</v>
      </c>
      <c r="E127" s="1">
        <f>$K$146+$K$147*C127</f>
        <v>30.068382668382664</v>
      </c>
      <c r="F127" s="1">
        <f t="shared" si="0"/>
        <v>19.631617331617338</v>
      </c>
      <c r="G127" s="1">
        <f t="shared" si="1"/>
        <v>1.6528990118334588</v>
      </c>
      <c r="H127" s="1">
        <f t="shared" si="2"/>
        <v>49.6</v>
      </c>
    </row>
    <row r="128" spans="2:8" x14ac:dyDescent="0.25">
      <c r="B128" s="1">
        <v>1994</v>
      </c>
      <c r="C128" s="1">
        <v>17</v>
      </c>
      <c r="D128" s="1">
        <v>53.2</v>
      </c>
      <c r="E128" s="1">
        <f>$K$146+$K$147*C128</f>
        <v>30.765474045474043</v>
      </c>
      <c r="F128" s="1">
        <f t="shared" si="0"/>
        <v>22.434525954525959</v>
      </c>
      <c r="G128" s="1">
        <f t="shared" si="1"/>
        <v>1.729211125476753</v>
      </c>
      <c r="H128" s="1">
        <f>AVERAGE(D127:D129)</f>
        <v>52.933333333333337</v>
      </c>
    </row>
    <row r="129" spans="2:8" x14ac:dyDescent="0.25">
      <c r="B129" s="1">
        <v>1995</v>
      </c>
      <c r="C129" s="1">
        <v>18</v>
      </c>
      <c r="D129" s="1">
        <v>55.9</v>
      </c>
      <c r="E129" s="1">
        <f>$K$146+$K$147*C129</f>
        <v>31.462565422565419</v>
      </c>
      <c r="F129" s="1">
        <f t="shared" si="0"/>
        <v>24.43743457743458</v>
      </c>
      <c r="G129" s="1">
        <f t="shared" si="1"/>
        <v>1.7767146209859825</v>
      </c>
      <c r="H129" s="1">
        <f t="shared" si="2"/>
        <v>55.6</v>
      </c>
    </row>
    <row r="130" spans="2:8" x14ac:dyDescent="0.25">
      <c r="B130" s="1">
        <v>1996</v>
      </c>
      <c r="C130" s="1">
        <v>19</v>
      </c>
      <c r="D130" s="1">
        <v>57.7</v>
      </c>
      <c r="E130" s="1">
        <f>$K$146+$K$147*C130</f>
        <v>32.159656799656794</v>
      </c>
      <c r="F130" s="1">
        <f t="shared" si="0"/>
        <v>25.540343200343209</v>
      </c>
      <c r="G130" s="1">
        <f t="shared" si="1"/>
        <v>1.7941733756504445</v>
      </c>
      <c r="H130" s="1">
        <f t="shared" si="2"/>
        <v>56.9</v>
      </c>
    </row>
    <row r="131" spans="2:8" x14ac:dyDescent="0.25">
      <c r="B131" s="1">
        <v>1997</v>
      </c>
      <c r="C131" s="1">
        <v>20</v>
      </c>
      <c r="D131" s="1">
        <v>57.1</v>
      </c>
      <c r="E131" s="1">
        <f>$K$146+$K$147*C131</f>
        <v>32.856748176748169</v>
      </c>
      <c r="F131" s="1">
        <f t="shared" si="0"/>
        <v>24.243251823251832</v>
      </c>
      <c r="G131" s="1">
        <f t="shared" si="1"/>
        <v>1.7378469619951047</v>
      </c>
      <c r="H131" s="1">
        <f t="shared" si="2"/>
        <v>56.033333333333339</v>
      </c>
    </row>
    <row r="132" spans="2:8" x14ac:dyDescent="0.25">
      <c r="B132" s="1">
        <v>1998</v>
      </c>
      <c r="C132" s="1">
        <v>21</v>
      </c>
      <c r="D132" s="1">
        <v>53.3</v>
      </c>
      <c r="E132" s="1">
        <f>$K$146+$K$147*C132</f>
        <v>33.553839553839552</v>
      </c>
      <c r="F132" s="1">
        <f t="shared" si="0"/>
        <v>19.746160446160445</v>
      </c>
      <c r="G132" s="1">
        <f t="shared" si="1"/>
        <v>1.588491830107142</v>
      </c>
      <c r="H132" s="1">
        <f t="shared" si="2"/>
        <v>53.266666666666673</v>
      </c>
    </row>
    <row r="133" spans="2:8" x14ac:dyDescent="0.25">
      <c r="B133" s="1">
        <v>1999</v>
      </c>
      <c r="C133" s="1">
        <v>22</v>
      </c>
      <c r="D133" s="1">
        <v>49.4</v>
      </c>
      <c r="E133" s="1">
        <f>$K$146+$K$147*C133</f>
        <v>34.250930930930927</v>
      </c>
      <c r="F133" s="1">
        <f t="shared" si="0"/>
        <v>15.149069069069071</v>
      </c>
      <c r="G133" s="1">
        <f t="shared" si="1"/>
        <v>1.4422965641318797</v>
      </c>
      <c r="H133" s="1">
        <f t="shared" si="2"/>
        <v>49.766666666666659</v>
      </c>
    </row>
    <row r="134" spans="2:8" x14ac:dyDescent="0.25">
      <c r="B134" s="1">
        <v>2000</v>
      </c>
      <c r="C134" s="1">
        <v>23</v>
      </c>
      <c r="D134" s="1">
        <v>46.6</v>
      </c>
      <c r="E134" s="1">
        <f>$K$146+$K$147*C134</f>
        <v>34.948022308022303</v>
      </c>
      <c r="F134" s="1">
        <f t="shared" si="0"/>
        <v>11.651977691977699</v>
      </c>
      <c r="G134" s="1">
        <f t="shared" si="1"/>
        <v>1.3334087860331654</v>
      </c>
      <c r="H134" s="1">
        <f t="shared" si="2"/>
        <v>45.9</v>
      </c>
    </row>
    <row r="135" spans="2:8" x14ac:dyDescent="0.25">
      <c r="B135" s="1">
        <v>2001</v>
      </c>
      <c r="C135" s="1">
        <v>24</v>
      </c>
      <c r="D135" s="1">
        <v>41.7</v>
      </c>
      <c r="E135" s="1">
        <f>$K$146+$K$147*C135</f>
        <v>35.645113685113685</v>
      </c>
      <c r="F135" s="1">
        <f t="shared" si="0"/>
        <v>6.0548863148863177</v>
      </c>
      <c r="G135" s="1">
        <f t="shared" si="1"/>
        <v>1.1698658157854325</v>
      </c>
      <c r="H135" s="1">
        <f t="shared" si="2"/>
        <v>42.533333333333339</v>
      </c>
    </row>
    <row r="136" spans="2:8" x14ac:dyDescent="0.25">
      <c r="B136" s="1">
        <v>2002</v>
      </c>
      <c r="C136" s="1">
        <v>25</v>
      </c>
      <c r="D136" s="1">
        <v>39.299999999999997</v>
      </c>
      <c r="E136" s="1">
        <f>$K$146+$K$147*C136</f>
        <v>36.342205062205053</v>
      </c>
      <c r="F136" s="1">
        <f t="shared" si="0"/>
        <v>2.9577949377949437</v>
      </c>
      <c r="G136" s="1">
        <f t="shared" si="1"/>
        <v>1.0813873272888159</v>
      </c>
      <c r="H136" s="1">
        <f t="shared" si="2"/>
        <v>39.666666666666664</v>
      </c>
    </row>
    <row r="137" spans="2:8" x14ac:dyDescent="0.25">
      <c r="B137" s="1">
        <v>2003</v>
      </c>
      <c r="C137" s="1">
        <v>26</v>
      </c>
      <c r="D137" s="1">
        <v>38</v>
      </c>
      <c r="E137" s="1">
        <f>$K$146+$K$147*C137</f>
        <v>37.039296439296436</v>
      </c>
      <c r="F137" s="1">
        <f t="shared" si="0"/>
        <v>0.96070356070356411</v>
      </c>
      <c r="G137" s="1">
        <f t="shared" si="1"/>
        <v>1.0259374138566064</v>
      </c>
      <c r="H137" s="1">
        <f t="shared" si="2"/>
        <v>38.1</v>
      </c>
    </row>
    <row r="138" spans="2:8" x14ac:dyDescent="0.25">
      <c r="B138" s="1">
        <v>2004</v>
      </c>
      <c r="C138" s="1">
        <v>27</v>
      </c>
      <c r="D138" s="1">
        <v>37</v>
      </c>
      <c r="E138" s="1">
        <f>$K$146+$K$147*C138</f>
        <v>37.736387816387818</v>
      </c>
      <c r="F138" s="1">
        <f t="shared" si="0"/>
        <v>-0.73638781638781836</v>
      </c>
      <c r="G138" s="1">
        <f t="shared" si="1"/>
        <v>0.98048600146970011</v>
      </c>
      <c r="H138" s="1">
        <f t="shared" si="2"/>
        <v>36.666666666666664</v>
      </c>
    </row>
    <row r="139" spans="2:8" x14ac:dyDescent="0.25">
      <c r="B139" s="1">
        <v>2005</v>
      </c>
      <c r="C139" s="1">
        <v>28</v>
      </c>
      <c r="D139" s="1">
        <v>35</v>
      </c>
      <c r="E139" s="1">
        <f>$K$146+$K$147*C139</f>
        <v>38.433479193479187</v>
      </c>
      <c r="F139" s="1">
        <f t="shared" si="0"/>
        <v>-3.4334791934791866</v>
      </c>
      <c r="G139" s="1">
        <f t="shared" si="1"/>
        <v>0.91066436696520237</v>
      </c>
      <c r="H139" s="1">
        <f t="shared" si="2"/>
        <v>35.1</v>
      </c>
    </row>
    <row r="140" spans="2:8" x14ac:dyDescent="0.25">
      <c r="B140" s="1">
        <v>2006</v>
      </c>
      <c r="C140" s="1">
        <v>29</v>
      </c>
      <c r="D140" s="1">
        <v>33.299999999999997</v>
      </c>
      <c r="E140" s="1">
        <f>$K$146+$K$147*C140</f>
        <v>39.130570570570569</v>
      </c>
      <c r="F140" s="1">
        <f t="shared" si="0"/>
        <v>-5.8305705705705719</v>
      </c>
      <c r="G140" s="1">
        <f t="shared" si="1"/>
        <v>0.85099704692382783</v>
      </c>
      <c r="H140" s="1">
        <f t="shared" si="2"/>
        <v>33.833333333333336</v>
      </c>
    </row>
    <row r="141" spans="2:8" x14ac:dyDescent="0.25">
      <c r="B141" s="1">
        <v>2007</v>
      </c>
      <c r="C141" s="1">
        <v>30</v>
      </c>
      <c r="D141" s="1">
        <v>33.200000000000003</v>
      </c>
      <c r="E141" s="1">
        <f>$K$146+$K$147*C141</f>
        <v>39.827661947661944</v>
      </c>
      <c r="F141" s="1">
        <f t="shared" si="0"/>
        <v>-6.6276619476619416</v>
      </c>
      <c r="G141" s="1">
        <f t="shared" si="1"/>
        <v>0.8335914883386466</v>
      </c>
      <c r="H141" s="1">
        <f t="shared" si="2"/>
        <v>33.033333333333331</v>
      </c>
    </row>
    <row r="142" spans="2:8" x14ac:dyDescent="0.25">
      <c r="B142" s="1">
        <v>2008</v>
      </c>
      <c r="C142" s="1">
        <v>31</v>
      </c>
      <c r="D142" s="1">
        <v>32.6</v>
      </c>
      <c r="E142" s="1">
        <f>$K$146+$K$147*C142</f>
        <v>40.52475332475332</v>
      </c>
      <c r="F142" s="1">
        <f t="shared" si="0"/>
        <v>-7.9247533247533184</v>
      </c>
      <c r="G142" s="1">
        <f t="shared" si="1"/>
        <v>0.80444659931063112</v>
      </c>
      <c r="H142" s="1">
        <f t="shared" si="2"/>
        <v>32.633333333333333</v>
      </c>
    </row>
    <row r="143" spans="2:8" x14ac:dyDescent="0.25">
      <c r="B143" s="1">
        <v>2009</v>
      </c>
      <c r="C143" s="1">
        <v>32</v>
      </c>
      <c r="D143" s="1">
        <v>32.1</v>
      </c>
      <c r="E143" s="1">
        <f>$K$146+$K$147*C143</f>
        <v>41.221844701844702</v>
      </c>
      <c r="F143" s="1">
        <f t="shared" si="0"/>
        <v>-9.1218447018447009</v>
      </c>
      <c r="G143" s="1">
        <f t="shared" si="1"/>
        <v>0.77871333105486928</v>
      </c>
      <c r="H143" s="1">
        <f t="shared" si="2"/>
        <v>31.766666666666669</v>
      </c>
    </row>
    <row r="144" spans="2:8" x14ac:dyDescent="0.25">
      <c r="B144" s="1">
        <v>2010</v>
      </c>
      <c r="C144" s="1">
        <v>33</v>
      </c>
      <c r="D144" s="1">
        <v>30.6</v>
      </c>
      <c r="E144" s="1">
        <f>$K$146+$K$147*C144</f>
        <v>41.918936078936071</v>
      </c>
      <c r="F144" s="1">
        <f t="shared" si="0"/>
        <v>-11.318936078936069</v>
      </c>
      <c r="G144" s="1">
        <f t="shared" si="1"/>
        <v>0.72998035881393131</v>
      </c>
      <c r="H144" s="1">
        <f t="shared" si="2"/>
        <v>30.466666666666669</v>
      </c>
    </row>
    <row r="145" spans="2:11" x14ac:dyDescent="0.25">
      <c r="B145" s="1">
        <v>2011</v>
      </c>
      <c r="C145" s="1">
        <v>34</v>
      </c>
      <c r="D145" s="1">
        <v>28.7</v>
      </c>
      <c r="E145" s="1">
        <f>$K$146+$K$147*C145</f>
        <v>42.616027456027453</v>
      </c>
      <c r="F145" s="1">
        <f t="shared" si="0"/>
        <v>-13.916027456027454</v>
      </c>
      <c r="G145" s="1">
        <f t="shared" si="1"/>
        <v>0.67345554509071859</v>
      </c>
      <c r="H145" s="1">
        <f t="shared" si="2"/>
        <v>28.2</v>
      </c>
    </row>
    <row r="146" spans="2:11" x14ac:dyDescent="0.25">
      <c r="B146" s="1">
        <v>2012</v>
      </c>
      <c r="C146" s="1">
        <v>35</v>
      </c>
      <c r="D146" s="1">
        <v>25.3</v>
      </c>
      <c r="E146" s="1">
        <f>$K$146+$K$147*C146</f>
        <v>43.313118833118835</v>
      </c>
      <c r="F146" s="1">
        <f t="shared" si="0"/>
        <v>-18.013118833118835</v>
      </c>
      <c r="G146" s="1">
        <f t="shared" si="1"/>
        <v>0.58411863845405354</v>
      </c>
      <c r="H146" s="1">
        <f t="shared" si="2"/>
        <v>25.400000000000002</v>
      </c>
      <c r="J146" s="60" t="s">
        <v>8</v>
      </c>
      <c r="K146" s="61">
        <f>INTERCEPT(D112:D147,C112:C147)</f>
        <v>18.91492063492063</v>
      </c>
    </row>
    <row r="147" spans="2:11" x14ac:dyDescent="0.25">
      <c r="B147" s="1">
        <v>2013</v>
      </c>
      <c r="C147" s="1">
        <v>36</v>
      </c>
      <c r="D147" s="1">
        <v>22.2</v>
      </c>
      <c r="E147" s="1">
        <f>$K$146+$K$147*C147</f>
        <v>44.010210210210204</v>
      </c>
      <c r="F147" s="1">
        <f t="shared" si="0"/>
        <v>-21.810210210210204</v>
      </c>
      <c r="G147" s="1">
        <f t="shared" si="1"/>
        <v>0.50442840181776005</v>
      </c>
      <c r="H147" s="1"/>
      <c r="J147" s="62" t="s">
        <v>9</v>
      </c>
      <c r="K147" s="63">
        <f>SLOPE(D112:D147,C112:C147)</f>
        <v>0.69709137709137714</v>
      </c>
    </row>
    <row r="148" spans="2:11" x14ac:dyDescent="0.25">
      <c r="B148" s="33">
        <v>2014</v>
      </c>
      <c r="C148" s="33">
        <v>37</v>
      </c>
      <c r="D148" s="33"/>
      <c r="E148" s="1">
        <f>$K$146+$K$147*C148</f>
        <v>44.707301587301586</v>
      </c>
      <c r="F148" s="1"/>
      <c r="G148" s="1"/>
      <c r="H148" s="1"/>
    </row>
    <row r="149" spans="2:11" x14ac:dyDescent="0.25">
      <c r="B149" s="33">
        <v>2015</v>
      </c>
      <c r="C149" s="33">
        <v>38</v>
      </c>
      <c r="D149" s="33"/>
      <c r="E149" s="1">
        <f>$K$146+$K$147*C149</f>
        <v>45.404392964392962</v>
      </c>
      <c r="F149" s="1"/>
      <c r="G149" s="1"/>
      <c r="H149" s="1"/>
      <c r="J149" s="70" t="s">
        <v>58</v>
      </c>
      <c r="K149" s="71"/>
    </row>
    <row r="150" spans="2:11" x14ac:dyDescent="0.25">
      <c r="B150" s="33">
        <v>2016</v>
      </c>
      <c r="C150" s="33">
        <v>39</v>
      </c>
      <c r="D150" s="33"/>
      <c r="E150" s="1">
        <f>$K$146+$K$147*C150</f>
        <v>46.101484341484337</v>
      </c>
      <c r="F150" s="1"/>
      <c r="G150" s="1"/>
      <c r="H150" s="1"/>
    </row>
    <row r="151" spans="2:11" x14ac:dyDescent="0.25">
      <c r="B151" s="33">
        <v>2017</v>
      </c>
      <c r="C151" s="33">
        <v>40</v>
      </c>
      <c r="D151" s="33"/>
      <c r="E151" s="1">
        <f>$K$146+$K$147*C151</f>
        <v>46.798575718575719</v>
      </c>
      <c r="F151" s="1"/>
      <c r="G151" s="1"/>
      <c r="H151" s="1"/>
    </row>
  </sheetData>
  <mergeCells count="1">
    <mergeCell ref="J149:K1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7"/>
  <sheetViews>
    <sheetView topLeftCell="A132" workbookViewId="0">
      <selection activeCell="Q155" sqref="Q155"/>
    </sheetView>
  </sheetViews>
  <sheetFormatPr defaultRowHeight="15" x14ac:dyDescent="0.25"/>
  <cols>
    <col min="2" max="2" width="19.7109375" customWidth="1"/>
    <col min="3" max="3" width="18.28515625" bestFit="1" customWidth="1"/>
    <col min="4" max="4" width="12.7109375" bestFit="1" customWidth="1"/>
    <col min="5" max="5" width="9.42578125" bestFit="1" customWidth="1"/>
    <col min="6" max="7" width="9.42578125" customWidth="1"/>
    <col min="8" max="8" width="18.28515625" bestFit="1" customWidth="1"/>
  </cols>
  <sheetData>
    <row r="2" spans="2:7" s="18" customFormat="1" x14ac:dyDescent="0.25"/>
    <row r="3" spans="2:7" s="18" customFormat="1" ht="18.75" x14ac:dyDescent="0.3">
      <c r="B3" s="17" t="s">
        <v>16</v>
      </c>
      <c r="C3" s="17"/>
    </row>
    <row r="4" spans="2:7" s="18" customFormat="1" ht="18.75" x14ac:dyDescent="0.3">
      <c r="B4" s="17"/>
      <c r="C4" s="17"/>
    </row>
    <row r="6" spans="2:7" x14ac:dyDescent="0.25">
      <c r="B6" t="s">
        <v>6</v>
      </c>
      <c r="D6" t="s">
        <v>5</v>
      </c>
      <c r="E6" t="s">
        <v>5</v>
      </c>
    </row>
    <row r="7" spans="2:7" x14ac:dyDescent="0.25">
      <c r="B7" s="74"/>
      <c r="C7" s="29"/>
      <c r="D7" s="30" t="s">
        <v>10</v>
      </c>
      <c r="E7" s="31"/>
      <c r="F7" s="26"/>
      <c r="G7" s="26"/>
    </row>
    <row r="8" spans="2:7" x14ac:dyDescent="0.25">
      <c r="B8" s="75" t="s">
        <v>0</v>
      </c>
      <c r="C8" s="76" t="s">
        <v>11</v>
      </c>
      <c r="D8" s="76" t="s">
        <v>12</v>
      </c>
      <c r="E8" s="76" t="s">
        <v>13</v>
      </c>
      <c r="F8" s="73"/>
      <c r="G8" s="73"/>
    </row>
    <row r="9" spans="2:7" x14ac:dyDescent="0.25">
      <c r="B9" s="2">
        <v>1978</v>
      </c>
      <c r="C9" s="2">
        <v>81.581999999999994</v>
      </c>
      <c r="D9" s="2">
        <v>47.517000000000003</v>
      </c>
      <c r="E9" s="2">
        <v>34.064999999999998</v>
      </c>
      <c r="F9" s="25"/>
      <c r="G9" s="25"/>
    </row>
    <row r="10" spans="2:7" x14ac:dyDescent="0.25">
      <c r="B10" s="3">
        <v>1979</v>
      </c>
      <c r="C10" s="3">
        <v>79.436000000000007</v>
      </c>
      <c r="D10" s="3">
        <v>45.325000000000003</v>
      </c>
      <c r="E10" s="3">
        <v>34.110999999999997</v>
      </c>
      <c r="F10" s="25"/>
      <c r="G10" s="25"/>
    </row>
    <row r="11" spans="2:7" x14ac:dyDescent="0.25">
      <c r="B11" s="3">
        <v>1980</v>
      </c>
      <c r="C11" s="3">
        <v>80.918999999999997</v>
      </c>
      <c r="D11" s="3">
        <v>45.37</v>
      </c>
      <c r="E11" s="3">
        <v>35.548999999999999</v>
      </c>
      <c r="F11" s="25"/>
      <c r="G11" s="25"/>
    </row>
    <row r="12" spans="2:7" x14ac:dyDescent="0.25">
      <c r="B12" s="3">
        <v>1981</v>
      </c>
      <c r="C12" s="3">
        <v>83.754000000000005</v>
      </c>
      <c r="D12" s="3">
        <v>46.012</v>
      </c>
      <c r="E12" s="3">
        <v>37.741999999999997</v>
      </c>
      <c r="F12" s="25"/>
      <c r="G12" s="25"/>
    </row>
    <row r="13" spans="2:7" x14ac:dyDescent="0.25">
      <c r="B13" s="3">
        <v>1982</v>
      </c>
      <c r="C13" s="3">
        <v>86.789000000000001</v>
      </c>
      <c r="D13" s="3">
        <v>46.697000000000003</v>
      </c>
      <c r="E13" s="3">
        <v>40.091999999999999</v>
      </c>
      <c r="F13" s="25"/>
      <c r="G13" s="25"/>
    </row>
    <row r="14" spans="2:7" x14ac:dyDescent="0.25">
      <c r="B14" s="3">
        <v>1983</v>
      </c>
      <c r="C14" s="3">
        <v>89.31</v>
      </c>
      <c r="D14" s="3">
        <v>47.128999999999998</v>
      </c>
      <c r="E14" s="3">
        <v>42.180999999999997</v>
      </c>
      <c r="F14" s="25"/>
      <c r="G14" s="25"/>
    </row>
    <row r="15" spans="2:7" x14ac:dyDescent="0.25">
      <c r="B15" s="3">
        <v>1984</v>
      </c>
      <c r="C15" s="3">
        <v>95.132999999999996</v>
      </c>
      <c r="D15" s="3">
        <v>48.161000000000001</v>
      </c>
      <c r="E15" s="3">
        <v>46.972000000000001</v>
      </c>
      <c r="F15" s="25"/>
      <c r="G15" s="25"/>
    </row>
    <row r="16" spans="2:7" x14ac:dyDescent="0.25">
      <c r="B16" s="3">
        <v>1985</v>
      </c>
      <c r="C16" s="3">
        <v>102.145</v>
      </c>
      <c r="D16" s="3">
        <v>51.101999999999997</v>
      </c>
      <c r="E16" s="3">
        <v>51.042999999999999</v>
      </c>
      <c r="F16" s="25"/>
      <c r="G16" s="25"/>
    </row>
    <row r="17" spans="2:7" x14ac:dyDescent="0.25">
      <c r="B17" s="3">
        <v>1986</v>
      </c>
      <c r="C17" s="3">
        <v>106.21599999999999</v>
      </c>
      <c r="D17" s="3">
        <v>52.491999999999997</v>
      </c>
      <c r="E17" s="3">
        <v>53.723999999999997</v>
      </c>
      <c r="F17" s="25"/>
      <c r="G17" s="25"/>
    </row>
    <row r="18" spans="2:7" x14ac:dyDescent="0.25">
      <c r="B18" s="3">
        <v>1987</v>
      </c>
      <c r="C18" s="3">
        <v>117.128</v>
      </c>
      <c r="D18" s="3">
        <v>57.347999999999999</v>
      </c>
      <c r="E18" s="3">
        <v>59.78</v>
      </c>
      <c r="F18" s="25"/>
      <c r="G18" s="25"/>
    </row>
    <row r="19" spans="2:7" x14ac:dyDescent="0.25">
      <c r="B19" s="3">
        <v>1988</v>
      </c>
      <c r="C19" s="3">
        <v>123.50700000000001</v>
      </c>
      <c r="D19" s="3">
        <v>59.026000000000003</v>
      </c>
      <c r="E19" s="3">
        <v>64.480999999999995</v>
      </c>
      <c r="F19" s="25"/>
      <c r="G19" s="25"/>
    </row>
    <row r="20" spans="2:7" x14ac:dyDescent="0.25">
      <c r="B20" s="3">
        <v>1989</v>
      </c>
      <c r="C20" s="3">
        <v>135.93700000000001</v>
      </c>
      <c r="D20" s="3">
        <v>64.991</v>
      </c>
      <c r="E20" s="3">
        <v>70.945999999999998</v>
      </c>
      <c r="F20" s="25"/>
      <c r="G20" s="25"/>
    </row>
    <row r="21" spans="2:7" x14ac:dyDescent="0.25">
      <c r="B21" s="3">
        <v>1990</v>
      </c>
      <c r="C21" s="3">
        <v>157.869</v>
      </c>
      <c r="D21" s="3">
        <v>68.123000000000005</v>
      </c>
      <c r="E21" s="3">
        <v>89.745999999999995</v>
      </c>
      <c r="F21" s="25"/>
      <c r="G21" s="25"/>
    </row>
    <row r="22" spans="2:7" x14ac:dyDescent="0.25">
      <c r="B22" s="3">
        <v>1991</v>
      </c>
      <c r="C22" s="3">
        <v>186.78</v>
      </c>
      <c r="D22" s="3">
        <v>80.888000000000005</v>
      </c>
      <c r="E22" s="3">
        <v>105.892</v>
      </c>
      <c r="F22" s="25"/>
      <c r="G22" s="25"/>
    </row>
    <row r="23" spans="2:7" x14ac:dyDescent="0.25">
      <c r="B23" s="3">
        <v>1992</v>
      </c>
      <c r="C23" s="3">
        <v>218.31700000000001</v>
      </c>
      <c r="D23" s="3">
        <v>93.298000000000002</v>
      </c>
      <c r="E23" s="3">
        <v>125.01900000000001</v>
      </c>
      <c r="F23" s="25"/>
      <c r="G23" s="25"/>
    </row>
    <row r="24" spans="2:7" x14ac:dyDescent="0.25">
      <c r="B24" s="3">
        <v>1993</v>
      </c>
      <c r="C24" s="3">
        <v>246.08199999999999</v>
      </c>
      <c r="D24" s="3">
        <v>102.54300000000001</v>
      </c>
      <c r="E24" s="3">
        <v>143.53899999999999</v>
      </c>
      <c r="F24" s="25"/>
      <c r="G24" s="25"/>
    </row>
    <row r="25" spans="2:7" x14ac:dyDescent="0.25">
      <c r="B25" s="3">
        <v>1994</v>
      </c>
      <c r="C25" s="3">
        <v>269.98200000000003</v>
      </c>
      <c r="D25" s="3">
        <v>112.873</v>
      </c>
      <c r="E25" s="3">
        <v>157.10900000000001</v>
      </c>
      <c r="F25" s="25"/>
      <c r="G25" s="25"/>
    </row>
    <row r="26" spans="2:7" x14ac:dyDescent="0.25">
      <c r="B26" s="3">
        <v>1995</v>
      </c>
      <c r="C26" s="3">
        <v>290.34800000000001</v>
      </c>
      <c r="D26" s="3">
        <v>122.70099999999999</v>
      </c>
      <c r="E26" s="3">
        <v>167.64699999999999</v>
      </c>
      <c r="F26" s="25"/>
      <c r="G26" s="25"/>
    </row>
    <row r="27" spans="2:7" x14ac:dyDescent="0.25">
      <c r="B27" s="3">
        <v>1996</v>
      </c>
      <c r="C27" s="3">
        <v>313.41500000000002</v>
      </c>
      <c r="D27" s="3">
        <v>132.63900000000001</v>
      </c>
      <c r="E27" s="3">
        <v>180.77600000000001</v>
      </c>
      <c r="F27" s="25"/>
      <c r="G27" s="25"/>
    </row>
    <row r="28" spans="2:7" x14ac:dyDescent="0.25">
      <c r="B28" s="3">
        <v>1997</v>
      </c>
      <c r="C28" s="3">
        <v>334.125</v>
      </c>
      <c r="D28" s="3">
        <v>142.602</v>
      </c>
      <c r="E28" s="3">
        <v>191.523</v>
      </c>
      <c r="F28" s="25"/>
      <c r="G28" s="25"/>
    </row>
    <row r="29" spans="2:7" x14ac:dyDescent="0.25">
      <c r="B29" s="3">
        <v>1998</v>
      </c>
      <c r="C29" s="3">
        <v>347.47300000000001</v>
      </c>
      <c r="D29" s="3">
        <v>152.68199999999999</v>
      </c>
      <c r="E29" s="3">
        <v>194.78899999999999</v>
      </c>
      <c r="F29" s="25"/>
      <c r="G29" s="25"/>
    </row>
    <row r="30" spans="2:7" x14ac:dyDescent="0.25">
      <c r="B30" s="3">
        <v>1999</v>
      </c>
      <c r="C30" s="3">
        <v>356.79</v>
      </c>
      <c r="D30" s="3">
        <v>157.346</v>
      </c>
      <c r="E30" s="3">
        <v>199.44399999999999</v>
      </c>
      <c r="F30" s="25"/>
      <c r="G30" s="25"/>
    </row>
    <row r="31" spans="2:7" x14ac:dyDescent="0.25">
      <c r="B31" s="3">
        <v>2000</v>
      </c>
      <c r="C31" s="3">
        <v>373.745</v>
      </c>
      <c r="D31" s="3">
        <v>162.524</v>
      </c>
      <c r="E31" s="3">
        <v>211.221</v>
      </c>
      <c r="F31" s="25"/>
      <c r="G31" s="25"/>
    </row>
    <row r="32" spans="2:7" x14ac:dyDescent="0.25">
      <c r="B32" s="3">
        <v>2001</v>
      </c>
      <c r="C32" s="3">
        <v>387.70299999999997</v>
      </c>
      <c r="D32" s="3">
        <v>166.661</v>
      </c>
      <c r="E32" s="3">
        <v>221.042</v>
      </c>
      <c r="F32" s="25"/>
      <c r="G32" s="25"/>
    </row>
    <row r="33" spans="2:7" x14ac:dyDescent="0.25">
      <c r="B33" s="3">
        <v>2002</v>
      </c>
      <c r="C33" s="3">
        <v>396.601</v>
      </c>
      <c r="D33" s="3">
        <v>170.488</v>
      </c>
      <c r="E33" s="3">
        <v>226.113</v>
      </c>
      <c r="F33" s="25"/>
      <c r="G33" s="25"/>
    </row>
    <row r="34" spans="2:7" x14ac:dyDescent="0.25">
      <c r="B34" s="3">
        <v>2003</v>
      </c>
      <c r="C34" s="3">
        <v>400.83100000000002</v>
      </c>
      <c r="D34" s="3">
        <v>173.971</v>
      </c>
      <c r="E34" s="3">
        <v>226.86</v>
      </c>
      <c r="F34" s="25"/>
      <c r="G34" s="25"/>
    </row>
    <row r="35" spans="2:7" x14ac:dyDescent="0.25">
      <c r="B35" s="3">
        <v>2004</v>
      </c>
      <c r="C35" s="3">
        <v>395.06299999999999</v>
      </c>
      <c r="D35" s="3">
        <v>173.56700000000001</v>
      </c>
      <c r="E35" s="3">
        <v>221.49600000000001</v>
      </c>
      <c r="F35" s="25"/>
      <c r="G35" s="25"/>
    </row>
    <row r="36" spans="2:7" x14ac:dyDescent="0.25">
      <c r="B36" s="3">
        <v>2005</v>
      </c>
      <c r="C36" s="3">
        <v>380.93700000000001</v>
      </c>
      <c r="D36" s="3">
        <v>168.88399999999999</v>
      </c>
      <c r="E36" s="3">
        <v>212.053</v>
      </c>
      <c r="F36" s="25"/>
      <c r="G36" s="25"/>
    </row>
    <row r="37" spans="2:7" x14ac:dyDescent="0.25">
      <c r="B37" s="3">
        <v>2006</v>
      </c>
      <c r="C37" s="3">
        <v>367.31200000000001</v>
      </c>
      <c r="D37" s="3">
        <v>164.52</v>
      </c>
      <c r="E37" s="3">
        <v>202.792</v>
      </c>
      <c r="F37" s="25"/>
      <c r="G37" s="25"/>
    </row>
    <row r="38" spans="2:7" x14ac:dyDescent="0.25">
      <c r="B38" s="3">
        <v>2007</v>
      </c>
      <c r="C38" s="3">
        <v>366.72899999999998</v>
      </c>
      <c r="D38" s="3">
        <v>168.821</v>
      </c>
      <c r="E38" s="3">
        <v>197.90799999999999</v>
      </c>
      <c r="F38" s="25"/>
      <c r="G38" s="25"/>
    </row>
    <row r="39" spans="2:7" x14ac:dyDescent="0.25">
      <c r="B39" s="3">
        <v>2008</v>
      </c>
      <c r="C39" s="3">
        <v>376.91699999999997</v>
      </c>
      <c r="D39" s="3">
        <v>175.17699999999999</v>
      </c>
      <c r="E39" s="3">
        <v>201.74</v>
      </c>
      <c r="F39" s="25"/>
      <c r="G39" s="25"/>
    </row>
    <row r="40" spans="2:7" x14ac:dyDescent="0.25">
      <c r="B40" s="3">
        <v>2009</v>
      </c>
      <c r="C40" s="3">
        <v>373.00200000000001</v>
      </c>
      <c r="D40" s="3">
        <v>174</v>
      </c>
      <c r="E40" s="3">
        <v>199.00200000000001</v>
      </c>
      <c r="F40" s="25"/>
      <c r="G40" s="25"/>
    </row>
    <row r="41" spans="2:7" x14ac:dyDescent="0.25">
      <c r="B41" s="3">
        <v>2010</v>
      </c>
      <c r="C41" s="3">
        <v>383.62700000000001</v>
      </c>
      <c r="D41" s="3">
        <v>179.15100000000001</v>
      </c>
      <c r="E41" s="3">
        <v>204.476</v>
      </c>
      <c r="F41" s="25"/>
      <c r="G41" s="25"/>
    </row>
    <row r="42" spans="2:7" x14ac:dyDescent="0.25">
      <c r="B42" s="3">
        <v>2011</v>
      </c>
      <c r="C42" s="3">
        <v>396.26799999999997</v>
      </c>
      <c r="D42" s="3">
        <v>184.62700000000001</v>
      </c>
      <c r="E42" s="3">
        <v>211.64099999999999</v>
      </c>
      <c r="F42" s="25"/>
      <c r="G42" s="25"/>
    </row>
    <row r="43" spans="2:7" x14ac:dyDescent="0.25">
      <c r="B43" s="3">
        <v>2012</v>
      </c>
      <c r="C43" s="3">
        <v>390.27300000000002</v>
      </c>
      <c r="D43" s="3">
        <v>181.51499999999999</v>
      </c>
      <c r="E43" s="3">
        <v>208.75800000000001</v>
      </c>
      <c r="F43" s="25"/>
      <c r="G43" s="25"/>
    </row>
    <row r="44" spans="2:7" x14ac:dyDescent="0.25">
      <c r="B44" s="4">
        <v>2013</v>
      </c>
      <c r="C44" s="4">
        <v>371</v>
      </c>
      <c r="D44" s="4">
        <v>173.745</v>
      </c>
      <c r="E44" s="4">
        <v>197.255</v>
      </c>
      <c r="F44" s="25"/>
      <c r="G44" s="25"/>
    </row>
    <row r="45" spans="2:7" x14ac:dyDescent="0.25">
      <c r="B45" s="34" t="s">
        <v>3</v>
      </c>
      <c r="C45" s="1">
        <f>AVERAGE(C9:C44)</f>
        <v>257.30680555555557</v>
      </c>
      <c r="D45" s="1">
        <f>AVERAGE(D9:D44)</f>
        <v>116.51433333333333</v>
      </c>
      <c r="E45" s="1">
        <f>AVERAGE(E9:E44)</f>
        <v>140.79241666666664</v>
      </c>
      <c r="F45" s="25"/>
      <c r="G45" s="25"/>
    </row>
    <row r="46" spans="2:7" x14ac:dyDescent="0.25">
      <c r="B46" s="34" t="s">
        <v>4</v>
      </c>
      <c r="C46" s="1">
        <f>VARP(C9:C44)</f>
        <v>15939.91851660109</v>
      </c>
      <c r="D46" s="1">
        <f>VARP(D9:D44)</f>
        <v>2918.4778072222243</v>
      </c>
      <c r="E46" s="1">
        <f>VARP(E9:E44)</f>
        <v>5288.9076400763952</v>
      </c>
      <c r="F46" s="25"/>
      <c r="G46" s="25"/>
    </row>
    <row r="47" spans="2:7" x14ac:dyDescent="0.25">
      <c r="B47" s="34" t="s">
        <v>38</v>
      </c>
      <c r="C47" s="1">
        <f>STDEV(C9:C44)</f>
        <v>128.0443077998103</v>
      </c>
      <c r="D47" s="1">
        <f>STDEV(D9:D44)</f>
        <v>54.789258869130293</v>
      </c>
      <c r="E47" s="1">
        <f>STDEV(E9:E44)</f>
        <v>73.75648640584582</v>
      </c>
      <c r="F47" s="25"/>
      <c r="G47" s="25"/>
    </row>
    <row r="48" spans="2:7" x14ac:dyDescent="0.25">
      <c r="B48" s="34" t="s">
        <v>15</v>
      </c>
      <c r="C48" s="1">
        <f>COVAR(B9:B44,C9:C44)</f>
        <v>1235.9477083333336</v>
      </c>
      <c r="D48" s="1">
        <f>COVAR(B9:B44,D9:D44)</f>
        <v>538.68322222222207</v>
      </c>
      <c r="E48" s="1">
        <f>COVAR(B9:B44,E9:E44)</f>
        <v>697.26434722222223</v>
      </c>
      <c r="F48" s="25"/>
      <c r="G48" s="25"/>
    </row>
    <row r="49" spans="2:7" x14ac:dyDescent="0.25">
      <c r="B49" s="34" t="s">
        <v>44</v>
      </c>
      <c r="C49" s="1">
        <f>CORREL(B9:B44,C9:C44)</f>
        <v>0.94235119779460308</v>
      </c>
      <c r="D49" s="1">
        <f>CORREL(B9:B44,D9:D44)</f>
        <v>0.95986684417021251</v>
      </c>
      <c r="E49" s="1">
        <f>CORREL(B9:B44,E9:E44)</f>
        <v>0.92293306770101002</v>
      </c>
      <c r="F49" s="25"/>
      <c r="G49" s="25"/>
    </row>
    <row r="50" spans="2:7" x14ac:dyDescent="0.25">
      <c r="B50" s="34" t="s">
        <v>39</v>
      </c>
      <c r="C50" s="1">
        <f>MAX(C9:C44)</f>
        <v>400.83100000000002</v>
      </c>
      <c r="D50" s="1">
        <f>MAX(D9:D44)</f>
        <v>184.62700000000001</v>
      </c>
      <c r="E50" s="1">
        <f>MAX(E9:E44)</f>
        <v>226.86</v>
      </c>
      <c r="F50" s="25"/>
      <c r="G50" s="25"/>
    </row>
    <row r="51" spans="2:7" x14ac:dyDescent="0.25">
      <c r="B51" s="34" t="s">
        <v>42</v>
      </c>
      <c r="C51" s="1">
        <v>2003</v>
      </c>
      <c r="D51" s="1">
        <v>2011</v>
      </c>
      <c r="E51" s="1">
        <v>2003</v>
      </c>
      <c r="F51" s="25"/>
      <c r="G51" s="25"/>
    </row>
    <row r="52" spans="2:7" x14ac:dyDescent="0.25">
      <c r="B52" s="34" t="s">
        <v>41</v>
      </c>
      <c r="C52" s="1">
        <f>MIN(C9:C44)</f>
        <v>79.436000000000007</v>
      </c>
      <c r="D52" s="1">
        <f>MIN(D9:D44)</f>
        <v>45.325000000000003</v>
      </c>
      <c r="E52" s="1">
        <f>MIN(E9:E44)</f>
        <v>34.064999999999998</v>
      </c>
      <c r="F52" s="25"/>
      <c r="G52" s="25"/>
    </row>
    <row r="53" spans="2:7" x14ac:dyDescent="0.25">
      <c r="B53" s="34" t="s">
        <v>42</v>
      </c>
      <c r="C53" s="1">
        <v>1979</v>
      </c>
      <c r="D53" s="1">
        <v>1979</v>
      </c>
      <c r="E53" s="1">
        <v>1978</v>
      </c>
      <c r="F53" s="25"/>
      <c r="G53" s="25"/>
    </row>
    <row r="54" spans="2:7" x14ac:dyDescent="0.25">
      <c r="B54" s="25"/>
      <c r="C54" s="25"/>
      <c r="D54" s="25"/>
      <c r="E54" s="25"/>
      <c r="F54" s="25"/>
      <c r="G54" s="25"/>
    </row>
    <row r="55" spans="2:7" x14ac:dyDescent="0.25">
      <c r="B55" s="25"/>
      <c r="C55" s="25"/>
      <c r="D55" s="25"/>
      <c r="E55" s="25"/>
      <c r="F55" s="25"/>
      <c r="G55" s="25"/>
    </row>
    <row r="56" spans="2:7" x14ac:dyDescent="0.25">
      <c r="B56" s="25"/>
      <c r="C56" s="25"/>
      <c r="D56" s="25"/>
      <c r="E56" s="25"/>
      <c r="F56" s="25"/>
      <c r="G56" s="25"/>
    </row>
    <row r="57" spans="2:7" x14ac:dyDescent="0.25">
      <c r="B57" s="25"/>
      <c r="C57" s="25"/>
      <c r="D57" s="25"/>
      <c r="E57" s="25"/>
      <c r="F57" s="25"/>
      <c r="G57" s="25"/>
    </row>
    <row r="58" spans="2:7" x14ac:dyDescent="0.25">
      <c r="B58" s="25"/>
      <c r="C58" s="25"/>
      <c r="D58" s="25"/>
      <c r="E58" s="25"/>
      <c r="F58" s="25"/>
      <c r="G58" s="25"/>
    </row>
    <row r="59" spans="2:7" x14ac:dyDescent="0.25">
      <c r="B59" s="25"/>
      <c r="C59" s="25"/>
      <c r="D59" s="25"/>
      <c r="E59" s="25"/>
      <c r="F59" s="25"/>
      <c r="G59" s="25"/>
    </row>
    <row r="60" spans="2:7" x14ac:dyDescent="0.25">
      <c r="B60" s="25"/>
      <c r="C60" s="25"/>
      <c r="D60" s="25"/>
      <c r="E60" s="25"/>
      <c r="F60" s="25"/>
      <c r="G60" s="25"/>
    </row>
    <row r="61" spans="2:7" x14ac:dyDescent="0.25">
      <c r="B61" s="25"/>
      <c r="C61" s="25"/>
      <c r="D61" s="25"/>
      <c r="E61" s="25"/>
      <c r="F61" s="25"/>
      <c r="G61" s="25"/>
    </row>
    <row r="62" spans="2:7" x14ac:dyDescent="0.25">
      <c r="B62" s="25"/>
      <c r="C62" s="25"/>
      <c r="D62" s="25"/>
      <c r="E62" s="25"/>
      <c r="F62" s="25"/>
      <c r="G62" s="25"/>
    </row>
    <row r="63" spans="2:7" x14ac:dyDescent="0.25">
      <c r="B63" s="25"/>
      <c r="C63" s="25"/>
      <c r="D63" s="25"/>
      <c r="E63" s="25"/>
      <c r="F63" s="25"/>
      <c r="G63" s="25"/>
    </row>
    <row r="64" spans="2:7" x14ac:dyDescent="0.25">
      <c r="B64" s="25"/>
      <c r="C64" s="25"/>
      <c r="D64" s="25"/>
      <c r="E64" s="25"/>
      <c r="F64" s="25"/>
      <c r="G64" s="25"/>
    </row>
    <row r="65" spans="2:7" x14ac:dyDescent="0.25">
      <c r="B65" s="25"/>
      <c r="C65" s="25"/>
      <c r="D65" s="25"/>
      <c r="E65" s="25"/>
      <c r="F65" s="25"/>
      <c r="G65" s="25"/>
    </row>
    <row r="66" spans="2:7" x14ac:dyDescent="0.25">
      <c r="B66" s="25"/>
      <c r="C66" s="25"/>
      <c r="D66" s="25"/>
      <c r="E66" s="25"/>
      <c r="F66" s="25"/>
      <c r="G66" s="25"/>
    </row>
    <row r="67" spans="2:7" x14ac:dyDescent="0.25">
      <c r="B67" s="25"/>
      <c r="C67" s="25"/>
      <c r="D67" s="25"/>
      <c r="E67" s="25"/>
      <c r="F67" s="25"/>
      <c r="G67" s="25"/>
    </row>
    <row r="68" spans="2:7" x14ac:dyDescent="0.25">
      <c r="B68" s="25"/>
      <c r="C68" s="25"/>
      <c r="D68" s="25"/>
      <c r="E68" s="25"/>
      <c r="F68" s="25"/>
      <c r="G68" s="25"/>
    </row>
    <row r="69" spans="2:7" x14ac:dyDescent="0.25">
      <c r="B69" s="25"/>
      <c r="C69" s="25"/>
      <c r="D69" s="25"/>
      <c r="E69" s="25"/>
      <c r="F69" s="25"/>
      <c r="G69" s="25"/>
    </row>
    <row r="70" spans="2:7" x14ac:dyDescent="0.25">
      <c r="B70" s="25"/>
      <c r="C70" s="25"/>
      <c r="D70" s="25"/>
      <c r="E70" s="25"/>
      <c r="F70" s="25"/>
      <c r="G70" s="25"/>
    </row>
    <row r="71" spans="2:7" x14ac:dyDescent="0.25">
      <c r="B71" s="25"/>
      <c r="C71" s="25"/>
      <c r="D71" s="25"/>
      <c r="E71" s="25"/>
      <c r="F71" s="25"/>
      <c r="G71" s="25"/>
    </row>
    <row r="72" spans="2:7" x14ac:dyDescent="0.25">
      <c r="B72" s="25"/>
      <c r="C72" s="25"/>
      <c r="D72" s="25"/>
      <c r="E72" s="25"/>
      <c r="F72" s="25"/>
      <c r="G72" s="25"/>
    </row>
    <row r="73" spans="2:7" x14ac:dyDescent="0.25">
      <c r="B73" s="25"/>
      <c r="C73" s="25"/>
      <c r="D73" s="25"/>
      <c r="E73" s="25"/>
      <c r="F73" s="25"/>
      <c r="G73" s="25"/>
    </row>
    <row r="74" spans="2:7" x14ac:dyDescent="0.25">
      <c r="B74" s="25"/>
      <c r="C74" s="25"/>
      <c r="D74" s="25"/>
      <c r="E74" s="25"/>
      <c r="F74" s="25"/>
      <c r="G74" s="25"/>
    </row>
    <row r="75" spans="2:7" x14ac:dyDescent="0.25">
      <c r="B75" s="25"/>
      <c r="C75" s="25"/>
      <c r="D75" s="25"/>
      <c r="E75" s="25"/>
      <c r="F75" s="25"/>
      <c r="G75" s="25"/>
    </row>
    <row r="76" spans="2:7" x14ac:dyDescent="0.25">
      <c r="B76" s="25"/>
      <c r="C76" s="25"/>
      <c r="D76" s="25"/>
      <c r="E76" s="25"/>
      <c r="F76" s="25"/>
      <c r="G76" s="25"/>
    </row>
    <row r="77" spans="2:7" x14ac:dyDescent="0.25">
      <c r="B77" s="25"/>
      <c r="C77" s="25"/>
      <c r="D77" s="25"/>
      <c r="E77" s="25"/>
      <c r="F77" s="25"/>
      <c r="G77" s="25"/>
    </row>
    <row r="78" spans="2:7" x14ac:dyDescent="0.25">
      <c r="B78" s="25"/>
      <c r="C78" s="25"/>
      <c r="D78" s="25"/>
      <c r="E78" s="25"/>
      <c r="F78" s="25"/>
      <c r="G78" s="25"/>
    </row>
    <row r="79" spans="2:7" x14ac:dyDescent="0.25">
      <c r="B79" s="25"/>
      <c r="C79" s="25"/>
      <c r="D79" s="25"/>
      <c r="E79" s="25"/>
      <c r="F79" s="25"/>
      <c r="G79" s="25"/>
    </row>
    <row r="80" spans="2:7" x14ac:dyDescent="0.25">
      <c r="B80" s="25"/>
      <c r="C80" s="25"/>
      <c r="D80" s="25"/>
      <c r="E80" s="25"/>
      <c r="F80" s="25"/>
      <c r="G80" s="25"/>
    </row>
    <row r="81" spans="2:7" x14ac:dyDescent="0.25">
      <c r="B81" s="25"/>
      <c r="C81" s="25"/>
      <c r="D81" s="25"/>
      <c r="E81" s="25"/>
      <c r="F81" s="25"/>
      <c r="G81" s="25"/>
    </row>
    <row r="82" spans="2:7" x14ac:dyDescent="0.25">
      <c r="B82" s="25"/>
      <c r="C82" s="25"/>
      <c r="D82" s="25"/>
      <c r="E82" s="25"/>
      <c r="F82" s="25"/>
      <c r="G82" s="25"/>
    </row>
    <row r="83" spans="2:7" x14ac:dyDescent="0.25">
      <c r="B83" s="25"/>
      <c r="C83" s="25"/>
      <c r="D83" s="25"/>
      <c r="E83" s="25"/>
      <c r="F83" s="25"/>
      <c r="G83" s="25"/>
    </row>
    <row r="84" spans="2:7" x14ac:dyDescent="0.25">
      <c r="B84" s="25"/>
      <c r="C84" s="25"/>
      <c r="D84" s="25"/>
      <c r="E84" s="25"/>
      <c r="F84" s="25"/>
      <c r="G84" s="25"/>
    </row>
    <row r="85" spans="2:7" x14ac:dyDescent="0.25">
      <c r="B85" s="25"/>
      <c r="C85" s="25"/>
      <c r="D85" s="25"/>
      <c r="E85" s="25"/>
      <c r="F85" s="25"/>
      <c r="G85" s="25"/>
    </row>
    <row r="87" spans="2:7" x14ac:dyDescent="0.25">
      <c r="B87" s="34" t="s">
        <v>45</v>
      </c>
      <c r="C87" s="1">
        <f>INTERCEPT(C9:C44,B9:B44)</f>
        <v>-22596.750201201205</v>
      </c>
      <c r="D87" s="1">
        <f>INTERCEPT(D9:D44,B9:B44)</f>
        <v>-9844.3416043758025</v>
      </c>
      <c r="E87" s="1">
        <f>INTERCEPT(E9:E44,B9:B44)</f>
        <v>-12752.406084169885</v>
      </c>
      <c r="F87" s="25"/>
      <c r="G87" s="25"/>
    </row>
    <row r="88" spans="2:7" x14ac:dyDescent="0.25">
      <c r="B88" s="34" t="s">
        <v>9</v>
      </c>
      <c r="C88" s="1">
        <f>SLOPE(C9:C44,B9:B44)</f>
        <v>11.4527972972973</v>
      </c>
      <c r="D88" s="1">
        <f>SLOPE(D9:D44,B9:B44)</f>
        <v>4.9916592020592008</v>
      </c>
      <c r="E88" s="1">
        <f>SLOPE(E9:E44,B9:B44)</f>
        <v>6.4611368082368088</v>
      </c>
      <c r="F88" s="25"/>
      <c r="G88" s="25"/>
    </row>
    <row r="89" spans="2:7" x14ac:dyDescent="0.25">
      <c r="B89" s="34" t="s">
        <v>46</v>
      </c>
      <c r="C89" s="1">
        <f>RSQ(C9:C44,B9:B44)</f>
        <v>0.88802577998492316</v>
      </c>
      <c r="D89" s="1">
        <f>RSQ(D9:D44,B9:B44)</f>
        <v>0.92134435853728369</v>
      </c>
      <c r="E89" s="1">
        <f>RSQ(E9:E44,B9:B44)</f>
        <v>0.85180544745599718</v>
      </c>
      <c r="F89" s="25"/>
      <c r="G89" s="25"/>
    </row>
    <row r="115" spans="2:12" x14ac:dyDescent="0.25">
      <c r="B115" t="s">
        <v>59</v>
      </c>
    </row>
    <row r="117" spans="2:12" x14ac:dyDescent="0.25">
      <c r="B117" s="69" t="s">
        <v>0</v>
      </c>
      <c r="C117" s="69" t="s">
        <v>49</v>
      </c>
      <c r="D117" s="69" t="s">
        <v>11</v>
      </c>
      <c r="E117" s="69" t="s">
        <v>51</v>
      </c>
      <c r="F117" s="69" t="s">
        <v>57</v>
      </c>
      <c r="G117" s="69" t="s">
        <v>60</v>
      </c>
      <c r="H117" s="69" t="s">
        <v>61</v>
      </c>
    </row>
    <row r="118" spans="2:12" x14ac:dyDescent="0.25">
      <c r="B118" s="1">
        <v>1978</v>
      </c>
      <c r="C118" s="1">
        <v>1</v>
      </c>
      <c r="D118" s="1">
        <v>81.581999999999994</v>
      </c>
      <c r="E118" s="1">
        <f>$K$118+$K$119*C118</f>
        <v>56.882852852852828</v>
      </c>
      <c r="F118" s="1">
        <f>D118-E118</f>
        <v>24.699147147147166</v>
      </c>
      <c r="G118" s="1">
        <f>D118/E118</f>
        <v>1.4342107666617927</v>
      </c>
      <c r="H118" s="1"/>
      <c r="J118" s="60" t="s">
        <v>62</v>
      </c>
      <c r="K118" s="61">
        <f>INTERCEPT(D118:D153,C118:C153)</f>
        <v>45.430055555555526</v>
      </c>
    </row>
    <row r="119" spans="2:12" x14ac:dyDescent="0.25">
      <c r="B119" s="1">
        <v>1979</v>
      </c>
      <c r="C119" s="1">
        <v>2</v>
      </c>
      <c r="D119" s="1">
        <v>79.436000000000007</v>
      </c>
      <c r="E119" s="1">
        <f>$K$118+$K$119*C119</f>
        <v>68.33565015015013</v>
      </c>
      <c r="F119" s="1">
        <f t="shared" ref="F119:F153" si="0">D119-E119</f>
        <v>11.100349849849877</v>
      </c>
      <c r="G119" s="1">
        <f t="shared" ref="G119:G153" si="1">D119/E119</f>
        <v>1.1624386367212385</v>
      </c>
      <c r="H119" s="1">
        <f>AVERAGE(D118:D120)</f>
        <v>80.645666666666671</v>
      </c>
      <c r="J119" s="62" t="s">
        <v>63</v>
      </c>
      <c r="K119" s="63">
        <f>SLOPE(D118:D153,C118:C153)</f>
        <v>11.4527972972973</v>
      </c>
    </row>
    <row r="120" spans="2:12" x14ac:dyDescent="0.25">
      <c r="B120" s="1">
        <v>1980</v>
      </c>
      <c r="C120" s="1">
        <v>3</v>
      </c>
      <c r="D120" s="1">
        <v>80.918999999999997</v>
      </c>
      <c r="E120" s="1">
        <f>$K$118+$K$119*C120</f>
        <v>79.788447447447425</v>
      </c>
      <c r="F120" s="1">
        <f t="shared" si="0"/>
        <v>1.1305525525525724</v>
      </c>
      <c r="G120" s="1">
        <f t="shared" si="1"/>
        <v>1.014169376504001</v>
      </c>
      <c r="H120" s="1">
        <f t="shared" ref="H120:H152" si="2">AVERAGE(D119:D121)</f>
        <v>81.369666666666674</v>
      </c>
    </row>
    <row r="121" spans="2:12" x14ac:dyDescent="0.25">
      <c r="B121" s="1">
        <v>1981</v>
      </c>
      <c r="C121" s="1">
        <v>4</v>
      </c>
      <c r="D121" s="1">
        <v>83.754000000000005</v>
      </c>
      <c r="E121" s="1">
        <f>$K$118+$K$119*C121</f>
        <v>91.241244744744733</v>
      </c>
      <c r="F121" s="1">
        <f t="shared" si="0"/>
        <v>-7.4872447447447286</v>
      </c>
      <c r="G121" s="1">
        <f t="shared" si="1"/>
        <v>0.91794012931661617</v>
      </c>
      <c r="H121" s="1">
        <f t="shared" si="2"/>
        <v>83.820666666666668</v>
      </c>
      <c r="J121" s="72" t="s">
        <v>52</v>
      </c>
      <c r="K121" s="72"/>
      <c r="L121" s="72"/>
    </row>
    <row r="122" spans="2:12" x14ac:dyDescent="0.25">
      <c r="B122" s="1">
        <v>1982</v>
      </c>
      <c r="C122" s="1">
        <v>5</v>
      </c>
      <c r="D122" s="1">
        <v>86.789000000000001</v>
      </c>
      <c r="E122" s="1">
        <f>$K$118+$K$119*C122</f>
        <v>102.69404204204203</v>
      </c>
      <c r="F122" s="1">
        <f t="shared" si="0"/>
        <v>-15.905042042042027</v>
      </c>
      <c r="G122" s="1">
        <f t="shared" si="1"/>
        <v>0.84512205649154759</v>
      </c>
      <c r="H122" s="1">
        <f t="shared" si="2"/>
        <v>86.617666666666665</v>
      </c>
    </row>
    <row r="123" spans="2:12" x14ac:dyDescent="0.25">
      <c r="B123" s="1">
        <v>1983</v>
      </c>
      <c r="C123" s="1">
        <v>6</v>
      </c>
      <c r="D123" s="1">
        <v>89.31</v>
      </c>
      <c r="E123" s="1">
        <f>$K$118+$K$119*C123</f>
        <v>114.14683933933932</v>
      </c>
      <c r="F123" s="1">
        <f t="shared" si="0"/>
        <v>-24.836839339339321</v>
      </c>
      <c r="G123" s="1">
        <f t="shared" si="1"/>
        <v>0.78241325398854378</v>
      </c>
      <c r="H123" s="1">
        <f t="shared" si="2"/>
        <v>90.410666666666657</v>
      </c>
    </row>
    <row r="124" spans="2:12" x14ac:dyDescent="0.25">
      <c r="B124" s="1">
        <v>1984</v>
      </c>
      <c r="C124" s="1">
        <v>7</v>
      </c>
      <c r="D124" s="1">
        <v>95.132999999999996</v>
      </c>
      <c r="E124" s="1">
        <f>$K$118+$K$119*C124</f>
        <v>125.59963663663663</v>
      </c>
      <c r="F124" s="1">
        <f t="shared" si="0"/>
        <v>-30.466636636636636</v>
      </c>
      <c r="G124" s="1">
        <f t="shared" si="1"/>
        <v>0.75743053521104131</v>
      </c>
      <c r="H124" s="1">
        <f t="shared" si="2"/>
        <v>95.529333333333327</v>
      </c>
    </row>
    <row r="125" spans="2:12" x14ac:dyDescent="0.25">
      <c r="B125" s="1">
        <v>1985</v>
      </c>
      <c r="C125" s="1">
        <v>8</v>
      </c>
      <c r="D125" s="1">
        <v>102.145</v>
      </c>
      <c r="E125" s="1">
        <f>$K$118+$K$119*C125</f>
        <v>137.05243393393391</v>
      </c>
      <c r="F125" s="1">
        <f t="shared" si="0"/>
        <v>-34.907433933933916</v>
      </c>
      <c r="G125" s="1">
        <f t="shared" si="1"/>
        <v>0.74529869385055181</v>
      </c>
      <c r="H125" s="1">
        <f t="shared" si="2"/>
        <v>101.16466666666666</v>
      </c>
    </row>
    <row r="126" spans="2:12" x14ac:dyDescent="0.25">
      <c r="B126" s="1">
        <v>1986</v>
      </c>
      <c r="C126" s="1">
        <v>9</v>
      </c>
      <c r="D126" s="1">
        <v>106.21599999999999</v>
      </c>
      <c r="E126" s="1">
        <f>$K$118+$K$119*C126</f>
        <v>148.50523123123122</v>
      </c>
      <c r="F126" s="1">
        <f t="shared" si="0"/>
        <v>-42.289231231231227</v>
      </c>
      <c r="G126" s="1">
        <f t="shared" si="1"/>
        <v>0.71523406360423458</v>
      </c>
      <c r="H126" s="1">
        <f t="shared" si="2"/>
        <v>108.49633333333333</v>
      </c>
    </row>
    <row r="127" spans="2:12" x14ac:dyDescent="0.25">
      <c r="B127" s="1">
        <v>1987</v>
      </c>
      <c r="C127" s="1">
        <v>10</v>
      </c>
      <c r="D127" s="1">
        <v>117.128</v>
      </c>
      <c r="E127" s="1">
        <f>$K$118+$K$119*C127</f>
        <v>159.95802852852853</v>
      </c>
      <c r="F127" s="1">
        <f t="shared" si="0"/>
        <v>-42.83002852852853</v>
      </c>
      <c r="G127" s="1">
        <f t="shared" si="1"/>
        <v>0.73224208298560145</v>
      </c>
      <c r="H127" s="1">
        <f t="shared" si="2"/>
        <v>115.617</v>
      </c>
    </row>
    <row r="128" spans="2:12" x14ac:dyDescent="0.25">
      <c r="B128" s="1">
        <v>1988</v>
      </c>
      <c r="C128" s="1">
        <v>11</v>
      </c>
      <c r="D128" s="1">
        <v>123.50700000000001</v>
      </c>
      <c r="E128" s="1">
        <f>$K$118+$K$119*C128</f>
        <v>171.41082582582584</v>
      </c>
      <c r="F128" s="1">
        <f t="shared" si="0"/>
        <v>-47.903825825825834</v>
      </c>
      <c r="G128" s="1">
        <f t="shared" si="1"/>
        <v>0.72053208661101764</v>
      </c>
      <c r="H128" s="1">
        <f t="shared" si="2"/>
        <v>125.524</v>
      </c>
    </row>
    <row r="129" spans="2:8" x14ac:dyDescent="0.25">
      <c r="B129" s="1">
        <v>1989</v>
      </c>
      <c r="C129" s="1">
        <v>12</v>
      </c>
      <c r="D129" s="1">
        <v>135.93700000000001</v>
      </c>
      <c r="E129" s="1">
        <f>$K$118+$K$119*C129</f>
        <v>182.86362312312312</v>
      </c>
      <c r="F129" s="1">
        <f t="shared" si="0"/>
        <v>-46.926623123123107</v>
      </c>
      <c r="G129" s="1">
        <f t="shared" si="1"/>
        <v>0.74337912417098317</v>
      </c>
      <c r="H129" s="1">
        <f t="shared" si="2"/>
        <v>139.10433333333333</v>
      </c>
    </row>
    <row r="130" spans="2:8" x14ac:dyDescent="0.25">
      <c r="B130" s="1">
        <v>1990</v>
      </c>
      <c r="C130" s="1">
        <v>13</v>
      </c>
      <c r="D130" s="1">
        <v>157.869</v>
      </c>
      <c r="E130" s="1">
        <f>$K$118+$K$119*C130</f>
        <v>194.31642042042043</v>
      </c>
      <c r="F130" s="1">
        <f t="shared" si="0"/>
        <v>-36.447420420420428</v>
      </c>
      <c r="G130" s="1">
        <f t="shared" si="1"/>
        <v>0.81243262745596445</v>
      </c>
      <c r="H130" s="1">
        <f t="shared" si="2"/>
        <v>160.19533333333334</v>
      </c>
    </row>
    <row r="131" spans="2:8" x14ac:dyDescent="0.25">
      <c r="B131" s="1">
        <v>1991</v>
      </c>
      <c r="C131" s="1">
        <v>14</v>
      </c>
      <c r="D131" s="1">
        <v>186.78</v>
      </c>
      <c r="E131" s="1">
        <f>$K$118+$K$119*C131</f>
        <v>205.76921771771774</v>
      </c>
      <c r="F131" s="1">
        <f t="shared" si="0"/>
        <v>-18.989217717717736</v>
      </c>
      <c r="G131" s="1">
        <f t="shared" si="1"/>
        <v>0.90771594542499601</v>
      </c>
      <c r="H131" s="1">
        <f t="shared" si="2"/>
        <v>187.65533333333335</v>
      </c>
    </row>
    <row r="132" spans="2:8" x14ac:dyDescent="0.25">
      <c r="B132" s="1">
        <v>1992</v>
      </c>
      <c r="C132" s="1">
        <v>15</v>
      </c>
      <c r="D132" s="1">
        <v>218.31700000000001</v>
      </c>
      <c r="E132" s="1">
        <f>$K$118+$K$119*C132</f>
        <v>217.22201501501502</v>
      </c>
      <c r="F132" s="1">
        <f t="shared" si="0"/>
        <v>1.0949849849849898</v>
      </c>
      <c r="G132" s="1">
        <f t="shared" si="1"/>
        <v>1.0050408564017295</v>
      </c>
      <c r="H132" s="1">
        <f t="shared" si="2"/>
        <v>217.05966666666666</v>
      </c>
    </row>
    <row r="133" spans="2:8" x14ac:dyDescent="0.25">
      <c r="B133" s="1">
        <v>1993</v>
      </c>
      <c r="C133" s="1">
        <v>16</v>
      </c>
      <c r="D133" s="1">
        <v>246.08199999999999</v>
      </c>
      <c r="E133" s="1">
        <f>$K$118+$K$119*C133</f>
        <v>228.67481231231233</v>
      </c>
      <c r="F133" s="1">
        <f t="shared" si="0"/>
        <v>17.407187687687667</v>
      </c>
      <c r="G133" s="1">
        <f t="shared" si="1"/>
        <v>1.0761220158515483</v>
      </c>
      <c r="H133" s="1">
        <f t="shared" si="2"/>
        <v>244.7936666666667</v>
      </c>
    </row>
    <row r="134" spans="2:8" x14ac:dyDescent="0.25">
      <c r="B134" s="1">
        <v>1994</v>
      </c>
      <c r="C134" s="1">
        <v>17</v>
      </c>
      <c r="D134" s="1">
        <v>269.98200000000003</v>
      </c>
      <c r="E134" s="1">
        <f>$K$118+$K$119*C134</f>
        <v>240.12760960960964</v>
      </c>
      <c r="F134" s="1">
        <f t="shared" si="0"/>
        <v>29.854390390390392</v>
      </c>
      <c r="G134" s="1">
        <f t="shared" si="1"/>
        <v>1.1243271876937706</v>
      </c>
      <c r="H134" s="1">
        <f t="shared" si="2"/>
        <v>268.80400000000003</v>
      </c>
    </row>
    <row r="135" spans="2:8" x14ac:dyDescent="0.25">
      <c r="B135" s="1">
        <v>1995</v>
      </c>
      <c r="C135" s="1">
        <v>18</v>
      </c>
      <c r="D135" s="1">
        <v>290.34800000000001</v>
      </c>
      <c r="E135" s="1">
        <f>$K$118+$K$119*C135</f>
        <v>251.58040690690692</v>
      </c>
      <c r="F135" s="1">
        <f t="shared" si="0"/>
        <v>38.767593093093097</v>
      </c>
      <c r="G135" s="1">
        <f t="shared" si="1"/>
        <v>1.1540962333662113</v>
      </c>
      <c r="H135" s="1">
        <f t="shared" si="2"/>
        <v>291.24833333333339</v>
      </c>
    </row>
    <row r="136" spans="2:8" x14ac:dyDescent="0.25">
      <c r="B136" s="1">
        <v>1996</v>
      </c>
      <c r="C136" s="1">
        <v>19</v>
      </c>
      <c r="D136" s="1">
        <v>313.41500000000002</v>
      </c>
      <c r="E136" s="1">
        <f>$K$118+$K$119*C136</f>
        <v>263.03320420420425</v>
      </c>
      <c r="F136" s="1">
        <f t="shared" si="0"/>
        <v>50.381795795795767</v>
      </c>
      <c r="G136" s="1">
        <f t="shared" si="1"/>
        <v>1.1915415810267138</v>
      </c>
      <c r="H136" s="1">
        <f t="shared" si="2"/>
        <v>312.62933333333336</v>
      </c>
    </row>
    <row r="137" spans="2:8" x14ac:dyDescent="0.25">
      <c r="B137" s="1">
        <v>1997</v>
      </c>
      <c r="C137" s="1">
        <v>20</v>
      </c>
      <c r="D137" s="1">
        <v>334.125</v>
      </c>
      <c r="E137" s="1">
        <f>$K$118+$K$119*C137</f>
        <v>274.48600150150151</v>
      </c>
      <c r="F137" s="1">
        <f t="shared" si="0"/>
        <v>59.638998498498495</v>
      </c>
      <c r="G137" s="1">
        <f t="shared" si="1"/>
        <v>1.2172751913476807</v>
      </c>
      <c r="H137" s="1">
        <f t="shared" si="2"/>
        <v>331.67099999999999</v>
      </c>
    </row>
    <row r="138" spans="2:8" x14ac:dyDescent="0.25">
      <c r="B138" s="1">
        <v>1998</v>
      </c>
      <c r="C138" s="1">
        <v>21</v>
      </c>
      <c r="D138" s="1">
        <v>347.47300000000001</v>
      </c>
      <c r="E138" s="1">
        <f>$K$118+$K$119*C138</f>
        <v>285.93879879879881</v>
      </c>
      <c r="F138" s="1">
        <f t="shared" si="0"/>
        <v>61.534201201201199</v>
      </c>
      <c r="G138" s="1">
        <f t="shared" si="1"/>
        <v>1.2152006004770965</v>
      </c>
      <c r="H138" s="1">
        <f t="shared" si="2"/>
        <v>346.12933333333331</v>
      </c>
    </row>
    <row r="139" spans="2:8" x14ac:dyDescent="0.25">
      <c r="B139" s="1">
        <v>1999</v>
      </c>
      <c r="C139" s="1">
        <v>22</v>
      </c>
      <c r="D139" s="1">
        <v>356.79</v>
      </c>
      <c r="E139" s="1">
        <f>$K$118+$K$119*C139</f>
        <v>297.39159609609612</v>
      </c>
      <c r="F139" s="1">
        <f t="shared" si="0"/>
        <v>59.398403903903898</v>
      </c>
      <c r="G139" s="1">
        <f t="shared" si="1"/>
        <v>1.1997312791741113</v>
      </c>
      <c r="H139" s="1">
        <f t="shared" si="2"/>
        <v>359.33600000000001</v>
      </c>
    </row>
    <row r="140" spans="2:8" x14ac:dyDescent="0.25">
      <c r="B140" s="1">
        <v>2000</v>
      </c>
      <c r="C140" s="1">
        <v>23</v>
      </c>
      <c r="D140" s="1">
        <v>373.745</v>
      </c>
      <c r="E140" s="1">
        <f>$K$118+$K$119*C140</f>
        <v>308.84439339339337</v>
      </c>
      <c r="F140" s="1">
        <f t="shared" si="0"/>
        <v>64.90060660660663</v>
      </c>
      <c r="G140" s="1">
        <f t="shared" si="1"/>
        <v>1.2101401482264853</v>
      </c>
      <c r="H140" s="1">
        <f t="shared" si="2"/>
        <v>372.74600000000004</v>
      </c>
    </row>
    <row r="141" spans="2:8" x14ac:dyDescent="0.25">
      <c r="B141" s="1">
        <v>2001</v>
      </c>
      <c r="C141" s="1">
        <v>24</v>
      </c>
      <c r="D141" s="1">
        <v>387.70299999999997</v>
      </c>
      <c r="E141" s="1">
        <f>$K$118+$K$119*C141</f>
        <v>320.29719069069074</v>
      </c>
      <c r="F141" s="1">
        <f t="shared" si="0"/>
        <v>67.405809309309234</v>
      </c>
      <c r="G141" s="1">
        <f t="shared" si="1"/>
        <v>1.2104477069060611</v>
      </c>
      <c r="H141" s="1">
        <f t="shared" si="2"/>
        <v>386.01633333333331</v>
      </c>
    </row>
    <row r="142" spans="2:8" x14ac:dyDescent="0.25">
      <c r="B142" s="1">
        <v>2002</v>
      </c>
      <c r="C142" s="1">
        <v>25</v>
      </c>
      <c r="D142" s="1">
        <v>396.601</v>
      </c>
      <c r="E142" s="1">
        <f>$K$118+$K$119*C142</f>
        <v>331.74998798798799</v>
      </c>
      <c r="F142" s="1">
        <f t="shared" si="0"/>
        <v>64.851012012012006</v>
      </c>
      <c r="G142" s="1">
        <f t="shared" si="1"/>
        <v>1.1954815805882113</v>
      </c>
      <c r="H142" s="1">
        <f t="shared" si="2"/>
        <v>395.04500000000002</v>
      </c>
    </row>
    <row r="143" spans="2:8" x14ac:dyDescent="0.25">
      <c r="B143" s="1">
        <v>2003</v>
      </c>
      <c r="C143" s="1">
        <v>26</v>
      </c>
      <c r="D143" s="1">
        <v>400.83100000000002</v>
      </c>
      <c r="E143" s="1">
        <f>$K$118+$K$119*C143</f>
        <v>343.20278528528536</v>
      </c>
      <c r="F143" s="1">
        <f t="shared" si="0"/>
        <v>57.628214714714659</v>
      </c>
      <c r="G143" s="1">
        <f t="shared" si="1"/>
        <v>1.1679130158189466</v>
      </c>
      <c r="H143" s="1">
        <f t="shared" si="2"/>
        <v>397.49833333333328</v>
      </c>
    </row>
    <row r="144" spans="2:8" x14ac:dyDescent="0.25">
      <c r="B144" s="1">
        <v>2004</v>
      </c>
      <c r="C144" s="1">
        <v>27</v>
      </c>
      <c r="D144" s="1">
        <v>395.06299999999999</v>
      </c>
      <c r="E144" s="1">
        <f>$K$118+$K$119*C144</f>
        <v>354.65558258258261</v>
      </c>
      <c r="F144" s="1">
        <f t="shared" si="0"/>
        <v>40.407417417417378</v>
      </c>
      <c r="G144" s="1">
        <f t="shared" si="1"/>
        <v>1.1139342488934554</v>
      </c>
      <c r="H144" s="1">
        <f t="shared" si="2"/>
        <v>392.27700000000004</v>
      </c>
    </row>
    <row r="145" spans="2:8" x14ac:dyDescent="0.25">
      <c r="B145" s="1">
        <v>2005</v>
      </c>
      <c r="C145" s="1">
        <v>28</v>
      </c>
      <c r="D145" s="1">
        <v>380.93700000000001</v>
      </c>
      <c r="E145" s="1">
        <f>$K$118+$K$119*C145</f>
        <v>366.10837987987998</v>
      </c>
      <c r="F145" s="1">
        <f t="shared" si="0"/>
        <v>14.828620120120036</v>
      </c>
      <c r="G145" s="1">
        <f t="shared" si="1"/>
        <v>1.0405033616684363</v>
      </c>
      <c r="H145" s="1">
        <f t="shared" si="2"/>
        <v>381.10399999999998</v>
      </c>
    </row>
    <row r="146" spans="2:8" x14ac:dyDescent="0.25">
      <c r="B146" s="1">
        <v>2006</v>
      </c>
      <c r="C146" s="1">
        <v>29</v>
      </c>
      <c r="D146" s="1">
        <v>367.31200000000001</v>
      </c>
      <c r="E146" s="1">
        <f>$K$118+$K$119*C146</f>
        <v>377.56117717717723</v>
      </c>
      <c r="F146" s="1">
        <f t="shared" si="0"/>
        <v>-10.249177177177216</v>
      </c>
      <c r="G146" s="1">
        <f t="shared" si="1"/>
        <v>0.97285426098677619</v>
      </c>
      <c r="H146" s="1">
        <f t="shared" si="2"/>
        <v>371.65933333333334</v>
      </c>
    </row>
    <row r="147" spans="2:8" x14ac:dyDescent="0.25">
      <c r="B147" s="1">
        <v>2007</v>
      </c>
      <c r="C147" s="1">
        <v>30</v>
      </c>
      <c r="D147" s="1">
        <v>366.72899999999998</v>
      </c>
      <c r="E147" s="1">
        <f>$K$118+$K$119*C147</f>
        <v>389.01397447447448</v>
      </c>
      <c r="F147" s="1">
        <f t="shared" si="0"/>
        <v>-22.284974474474495</v>
      </c>
      <c r="G147" s="1">
        <f t="shared" si="1"/>
        <v>0.94271420582106424</v>
      </c>
      <c r="H147" s="1">
        <f t="shared" si="2"/>
        <v>370.3193333333333</v>
      </c>
    </row>
    <row r="148" spans="2:8" x14ac:dyDescent="0.25">
      <c r="B148" s="1">
        <v>2008</v>
      </c>
      <c r="C148" s="1">
        <v>31</v>
      </c>
      <c r="D148" s="1">
        <v>376.91699999999997</v>
      </c>
      <c r="E148" s="1">
        <f>$K$118+$K$119*C148</f>
        <v>400.46677177177185</v>
      </c>
      <c r="F148" s="1">
        <f t="shared" si="0"/>
        <v>-23.549771771771873</v>
      </c>
      <c r="G148" s="1">
        <f t="shared" si="1"/>
        <v>0.94119419279761618</v>
      </c>
      <c r="H148" s="1">
        <f t="shared" si="2"/>
        <v>372.21599999999995</v>
      </c>
    </row>
    <row r="149" spans="2:8" x14ac:dyDescent="0.25">
      <c r="B149" s="1">
        <v>2009</v>
      </c>
      <c r="C149" s="1">
        <v>32</v>
      </c>
      <c r="D149" s="1">
        <v>373.00200000000001</v>
      </c>
      <c r="E149" s="1">
        <f>$K$118+$K$119*C149</f>
        <v>411.9195690690691</v>
      </c>
      <c r="F149" s="1">
        <f t="shared" si="0"/>
        <v>-38.917569069069089</v>
      </c>
      <c r="G149" s="1">
        <f t="shared" si="1"/>
        <v>0.90552143672848051</v>
      </c>
      <c r="H149" s="1">
        <f t="shared" si="2"/>
        <v>377.8486666666667</v>
      </c>
    </row>
    <row r="150" spans="2:8" x14ac:dyDescent="0.25">
      <c r="B150" s="1">
        <v>2010</v>
      </c>
      <c r="C150" s="1">
        <v>33</v>
      </c>
      <c r="D150" s="1">
        <v>383.62700000000001</v>
      </c>
      <c r="E150" s="1">
        <f>$K$118+$K$119*C150</f>
        <v>423.37236636636646</v>
      </c>
      <c r="F150" s="1">
        <f t="shared" si="0"/>
        <v>-39.745366366366454</v>
      </c>
      <c r="G150" s="1">
        <f t="shared" si="1"/>
        <v>0.90612196372785303</v>
      </c>
      <c r="H150" s="1">
        <f t="shared" si="2"/>
        <v>384.29899999999998</v>
      </c>
    </row>
    <row r="151" spans="2:8" x14ac:dyDescent="0.25">
      <c r="B151" s="1">
        <v>2011</v>
      </c>
      <c r="C151" s="1">
        <v>34</v>
      </c>
      <c r="D151" s="1">
        <v>396.26799999999997</v>
      </c>
      <c r="E151" s="1">
        <f>$K$118+$K$119*C151</f>
        <v>434.82516366366372</v>
      </c>
      <c r="F151" s="1">
        <f t="shared" si="0"/>
        <v>-38.557163663663744</v>
      </c>
      <c r="G151" s="1">
        <f t="shared" si="1"/>
        <v>0.91132720255010902</v>
      </c>
      <c r="H151" s="1">
        <f t="shared" si="2"/>
        <v>390.05600000000004</v>
      </c>
    </row>
    <row r="152" spans="2:8" x14ac:dyDescent="0.25">
      <c r="B152" s="1">
        <v>2012</v>
      </c>
      <c r="C152" s="1">
        <v>35</v>
      </c>
      <c r="D152" s="1">
        <v>390.27300000000002</v>
      </c>
      <c r="E152" s="1">
        <f>$K$118+$K$119*C152</f>
        <v>446.27796096096108</v>
      </c>
      <c r="F152" s="1">
        <f t="shared" si="0"/>
        <v>-56.004960960961057</v>
      </c>
      <c r="G152" s="1">
        <f t="shared" si="1"/>
        <v>0.87450655004256372</v>
      </c>
      <c r="H152" s="1">
        <f t="shared" si="2"/>
        <v>385.84699999999998</v>
      </c>
    </row>
    <row r="153" spans="2:8" x14ac:dyDescent="0.25">
      <c r="B153" s="1">
        <v>2013</v>
      </c>
      <c r="C153" s="1">
        <v>36</v>
      </c>
      <c r="D153" s="1">
        <v>371</v>
      </c>
      <c r="E153" s="1">
        <f>$K$118+$K$119*C153</f>
        <v>457.73075825825833</v>
      </c>
      <c r="F153" s="1">
        <f>D153-E153</f>
        <v>-86.730758258258334</v>
      </c>
      <c r="G153" s="1">
        <f>D153/E153</f>
        <v>0.81052014378871262</v>
      </c>
      <c r="H153" s="1"/>
    </row>
    <row r="154" spans="2:8" x14ac:dyDescent="0.25">
      <c r="B154" s="33">
        <v>2014</v>
      </c>
      <c r="C154" s="33">
        <v>37</v>
      </c>
      <c r="D154" s="33"/>
      <c r="E154" s="33">
        <f>$K$118+$K$119*C154</f>
        <v>469.18355555555559</v>
      </c>
      <c r="F154" s="1"/>
      <c r="G154" s="1"/>
      <c r="H154" s="1"/>
    </row>
    <row r="155" spans="2:8" x14ac:dyDescent="0.25">
      <c r="B155" s="33">
        <v>2015</v>
      </c>
      <c r="C155" s="33">
        <v>38</v>
      </c>
      <c r="D155" s="33"/>
      <c r="E155" s="33">
        <f>$K$118+$K$119*C155</f>
        <v>480.63635285285295</v>
      </c>
      <c r="F155" s="1"/>
      <c r="G155" s="1"/>
      <c r="H155" s="1"/>
    </row>
    <row r="156" spans="2:8" x14ac:dyDescent="0.25">
      <c r="B156" s="33">
        <v>2016</v>
      </c>
      <c r="C156" s="33">
        <v>39</v>
      </c>
      <c r="D156" s="33"/>
      <c r="E156" s="33">
        <f>$K$118+$K$119*C156</f>
        <v>492.0891501501502</v>
      </c>
      <c r="F156" s="1"/>
      <c r="G156" s="1"/>
      <c r="H156" s="1"/>
    </row>
    <row r="157" spans="2:8" x14ac:dyDescent="0.25">
      <c r="B157" s="33">
        <v>2017</v>
      </c>
      <c r="C157" s="33">
        <v>40</v>
      </c>
      <c r="D157" s="33"/>
      <c r="E157" s="33">
        <f>$K$118+$K$119*C157</f>
        <v>503.54194744744757</v>
      </c>
      <c r="F157" s="1"/>
      <c r="G157" s="1"/>
      <c r="H157" s="1"/>
    </row>
  </sheetData>
  <mergeCells count="1">
    <mergeCell ref="J121:L1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0"/>
  <sheetViews>
    <sheetView topLeftCell="A69" workbookViewId="0">
      <selection activeCell="P88" sqref="P88"/>
    </sheetView>
  </sheetViews>
  <sheetFormatPr defaultRowHeight="15" x14ac:dyDescent="0.25"/>
  <cols>
    <col min="2" max="2" width="20.85546875" customWidth="1"/>
    <col min="3" max="4" width="12" bestFit="1" customWidth="1"/>
    <col min="5" max="5" width="12.7109375" bestFit="1" customWidth="1"/>
    <col min="15" max="15" width="18.28515625" bestFit="1" customWidth="1"/>
  </cols>
  <sheetData>
    <row r="2" spans="1:30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18.75" x14ac:dyDescent="0.3">
      <c r="A3" s="18"/>
      <c r="B3" s="17" t="s">
        <v>29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ht="18.75" x14ac:dyDescent="0.3">
      <c r="A4" s="18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6" spans="1:30" ht="15.75" thickBot="1" x14ac:dyDescent="0.3"/>
    <row r="7" spans="1:30" ht="15.75" customHeight="1" thickBot="1" x14ac:dyDescent="0.3">
      <c r="B7" s="36" t="s">
        <v>0</v>
      </c>
      <c r="C7" s="38" t="s">
        <v>26</v>
      </c>
      <c r="D7" s="39"/>
      <c r="E7" s="40"/>
    </row>
    <row r="8" spans="1:30" ht="15.75" thickBot="1" x14ac:dyDescent="0.3">
      <c r="B8" s="37"/>
      <c r="C8" s="24" t="s">
        <v>11</v>
      </c>
      <c r="D8" s="23" t="s">
        <v>27</v>
      </c>
      <c r="E8" s="23" t="s">
        <v>28</v>
      </c>
    </row>
    <row r="9" spans="1:30" ht="15.75" customHeight="1" thickBot="1" x14ac:dyDescent="0.3">
      <c r="B9" s="36" t="s">
        <v>0</v>
      </c>
      <c r="C9" s="38" t="s">
        <v>26</v>
      </c>
      <c r="D9" s="39"/>
      <c r="E9" s="40"/>
    </row>
    <row r="10" spans="1:30" ht="15.75" thickBot="1" x14ac:dyDescent="0.3">
      <c r="B10" s="36"/>
      <c r="C10" s="24" t="s">
        <v>11</v>
      </c>
      <c r="D10" s="23" t="s">
        <v>27</v>
      </c>
      <c r="E10" s="23" t="s">
        <v>28</v>
      </c>
    </row>
    <row r="11" spans="1:30" ht="15.75" thickBot="1" x14ac:dyDescent="0.3">
      <c r="B11" s="11">
        <v>1996</v>
      </c>
      <c r="C11" s="9">
        <v>46949</v>
      </c>
      <c r="D11" s="7">
        <v>26250</v>
      </c>
      <c r="E11" s="7">
        <v>20699</v>
      </c>
    </row>
    <row r="12" spans="1:30" ht="15.75" thickBot="1" x14ac:dyDescent="0.3">
      <c r="B12" s="11">
        <v>1997</v>
      </c>
      <c r="C12" s="9">
        <v>48037</v>
      </c>
      <c r="D12" s="7">
        <v>29359</v>
      </c>
      <c r="E12" s="7">
        <v>18678</v>
      </c>
    </row>
    <row r="13" spans="1:30" ht="15.75" thickBot="1" x14ac:dyDescent="0.3">
      <c r="B13" s="11">
        <v>1998</v>
      </c>
      <c r="C13" s="9">
        <v>46953</v>
      </c>
      <c r="D13" s="7">
        <v>31492</v>
      </c>
      <c r="E13" s="7">
        <v>15461</v>
      </c>
    </row>
    <row r="14" spans="1:30" ht="15.75" thickBot="1" x14ac:dyDescent="0.3">
      <c r="B14" s="11">
        <v>1999</v>
      </c>
      <c r="C14" s="9">
        <v>45455</v>
      </c>
      <c r="D14" s="7">
        <v>31147</v>
      </c>
      <c r="E14" s="7">
        <v>14308</v>
      </c>
    </row>
    <row r="15" spans="1:30" ht="15.75" thickBot="1" x14ac:dyDescent="0.3">
      <c r="B15" s="11">
        <v>2000</v>
      </c>
      <c r="C15" s="9">
        <v>50528</v>
      </c>
      <c r="D15" s="7">
        <v>34029</v>
      </c>
      <c r="E15" s="7">
        <v>16499</v>
      </c>
    </row>
    <row r="16" spans="1:30" ht="15.75" thickBot="1" x14ac:dyDescent="0.3">
      <c r="B16" s="11">
        <v>2001</v>
      </c>
      <c r="C16" s="9">
        <v>56762</v>
      </c>
      <c r="D16" s="7">
        <v>38920</v>
      </c>
      <c r="E16" s="7">
        <v>17842</v>
      </c>
    </row>
    <row r="17" spans="2:5" ht="15.75" thickBot="1" x14ac:dyDescent="0.3">
      <c r="B17" s="11">
        <v>2002</v>
      </c>
      <c r="C17" s="9">
        <v>56378</v>
      </c>
      <c r="D17" s="7">
        <v>38721</v>
      </c>
      <c r="E17" s="7">
        <v>17657</v>
      </c>
    </row>
    <row r="18" spans="2:5" ht="15.75" thickBot="1" x14ac:dyDescent="0.3">
      <c r="B18" s="11">
        <v>2003</v>
      </c>
      <c r="C18" s="9">
        <v>56785</v>
      </c>
      <c r="D18" s="7">
        <v>39436</v>
      </c>
      <c r="E18" s="7">
        <v>17349</v>
      </c>
    </row>
    <row r="19" spans="2:5" ht="15.75" thickBot="1" x14ac:dyDescent="0.3">
      <c r="B19" s="11">
        <v>2004</v>
      </c>
      <c r="C19" s="9">
        <v>52896</v>
      </c>
      <c r="D19" s="7">
        <v>37164</v>
      </c>
      <c r="E19" s="7">
        <v>15732</v>
      </c>
    </row>
    <row r="20" spans="2:5" ht="15.75" thickBot="1" x14ac:dyDescent="0.3">
      <c r="B20" s="11">
        <v>2005</v>
      </c>
      <c r="C20" s="9">
        <v>49254</v>
      </c>
      <c r="D20" s="7">
        <v>35918</v>
      </c>
      <c r="E20" s="7">
        <v>13336</v>
      </c>
    </row>
    <row r="21" spans="2:5" ht="15.75" thickBot="1" x14ac:dyDescent="0.3">
      <c r="B21" s="11">
        <v>2006</v>
      </c>
      <c r="C21" s="9">
        <v>48148</v>
      </c>
      <c r="D21" s="7">
        <v>36009</v>
      </c>
      <c r="E21" s="7">
        <v>12139</v>
      </c>
    </row>
    <row r="22" spans="2:5" ht="15.75" thickBot="1" x14ac:dyDescent="0.3">
      <c r="B22" s="11">
        <v>2007</v>
      </c>
      <c r="C22" s="9">
        <v>52382</v>
      </c>
      <c r="D22" s="7">
        <v>38075</v>
      </c>
      <c r="E22" s="7">
        <v>14307</v>
      </c>
    </row>
    <row r="23" spans="2:5" ht="15.75" thickBot="1" x14ac:dyDescent="0.3">
      <c r="B23" s="11">
        <v>2008</v>
      </c>
      <c r="C23" s="9">
        <v>63451</v>
      </c>
      <c r="D23" s="7">
        <v>45882</v>
      </c>
      <c r="E23" s="7">
        <v>17569</v>
      </c>
    </row>
    <row r="24" spans="2:5" ht="15.75" thickBot="1" x14ac:dyDescent="0.3">
      <c r="B24" s="11">
        <v>2009</v>
      </c>
      <c r="C24" s="9">
        <v>63425</v>
      </c>
      <c r="D24" s="7">
        <v>47573</v>
      </c>
      <c r="E24" s="7">
        <v>15852</v>
      </c>
    </row>
    <row r="25" spans="2:5" ht="15.75" thickBot="1" x14ac:dyDescent="0.3">
      <c r="B25" s="11">
        <v>2010</v>
      </c>
      <c r="C25" s="9">
        <v>67350</v>
      </c>
      <c r="D25" s="7">
        <v>50921</v>
      </c>
      <c r="E25" s="7">
        <v>16429</v>
      </c>
    </row>
    <row r="26" spans="2:5" ht="15.75" thickBot="1" x14ac:dyDescent="0.3">
      <c r="B26" s="11">
        <v>2011</v>
      </c>
      <c r="C26" s="9">
        <v>73468</v>
      </c>
      <c r="D26" s="7">
        <v>56525</v>
      </c>
      <c r="E26" s="7">
        <v>16943</v>
      </c>
    </row>
    <row r="27" spans="2:5" ht="15.75" thickBot="1" x14ac:dyDescent="0.3">
      <c r="B27" s="11">
        <v>2012</v>
      </c>
      <c r="C27" s="9">
        <v>65026</v>
      </c>
      <c r="D27" s="7">
        <v>51911</v>
      </c>
      <c r="E27" s="7">
        <v>13115</v>
      </c>
    </row>
    <row r="28" spans="2:5" ht="15.75" thickBot="1" x14ac:dyDescent="0.3">
      <c r="B28" s="11">
        <v>2013</v>
      </c>
      <c r="C28" s="10">
        <v>59012</v>
      </c>
      <c r="D28" s="8">
        <v>48787</v>
      </c>
      <c r="E28" s="7">
        <v>10225</v>
      </c>
    </row>
    <row r="29" spans="2:5" ht="15.75" thickBot="1" x14ac:dyDescent="0.3">
      <c r="B29" s="28" t="s">
        <v>3</v>
      </c>
      <c r="C29" s="32">
        <f>AVERAGE(C11:C28)</f>
        <v>55681.055555555555</v>
      </c>
      <c r="D29" s="32">
        <f>AVERAGE(D11:D28)</f>
        <v>39895.5</v>
      </c>
      <c r="E29" s="32">
        <f>AVERAGE(E11:E28)</f>
        <v>15785.555555555555</v>
      </c>
    </row>
    <row r="30" spans="2:5" ht="15.75" thickBot="1" x14ac:dyDescent="0.3">
      <c r="B30" s="28" t="s">
        <v>4</v>
      </c>
      <c r="C30" s="27">
        <f>VARP(C11:C28)</f>
        <v>62936456.163580246</v>
      </c>
      <c r="D30" s="27">
        <f>VARP(D11:D28)</f>
        <v>68852577.916666672</v>
      </c>
      <c r="E30" s="27">
        <f>VARP(E11:E28)</f>
        <v>6108801.3580246912</v>
      </c>
    </row>
    <row r="31" spans="2:5" ht="15.75" thickBot="1" x14ac:dyDescent="0.3">
      <c r="B31" s="28" t="s">
        <v>38</v>
      </c>
      <c r="C31" s="27">
        <f>STDEV(C11:C28)</f>
        <v>8163.2469424727533</v>
      </c>
      <c r="D31" s="27">
        <f>STDEV(D11:D28)</f>
        <v>8538.3095258267331</v>
      </c>
      <c r="E31" s="27">
        <f>STDEV(E11:E28)</f>
        <v>2543.2543353701567</v>
      </c>
    </row>
    <row r="32" spans="2:5" ht="15.75" thickBot="1" x14ac:dyDescent="0.3">
      <c r="B32" s="28" t="s">
        <v>15</v>
      </c>
      <c r="C32" s="27">
        <f>COVAR(B11:B28,C11:C28)</f>
        <v>32189.138888888891</v>
      </c>
      <c r="D32" s="27">
        <f>COVAR(B11:B28,D11:D28)</f>
        <v>39450.694444444445</v>
      </c>
      <c r="E32" s="27">
        <f>COVAR(B11:B28,E11:E28)</f>
        <v>-7261.5555555555557</v>
      </c>
    </row>
    <row r="33" spans="2:5" ht="15.75" thickBot="1" x14ac:dyDescent="0.3">
      <c r="B33" s="28" t="s">
        <v>7</v>
      </c>
      <c r="C33" s="27">
        <f>CORREL(B11:B28,C11:C28)</f>
        <v>0.78207351400127456</v>
      </c>
      <c r="D33" s="27">
        <f>CORREL(B11:B28,D11:D28)</f>
        <v>0.91639753349999442</v>
      </c>
      <c r="E33" s="27">
        <f>CORREL(B11:B28,E11:E28)</f>
        <v>-0.56629277997777561</v>
      </c>
    </row>
    <row r="34" spans="2:5" ht="15.75" thickBot="1" x14ac:dyDescent="0.3">
      <c r="B34" s="28" t="s">
        <v>39</v>
      </c>
      <c r="C34" s="32">
        <f>MAX(C11:C28)</f>
        <v>73468</v>
      </c>
      <c r="D34" s="32">
        <f>MAX(D11:D28)</f>
        <v>56525</v>
      </c>
      <c r="E34" s="32">
        <f>MAX(E11:E28)</f>
        <v>20699</v>
      </c>
    </row>
    <row r="35" spans="2:5" ht="15.75" thickBot="1" x14ac:dyDescent="0.3">
      <c r="B35" s="28" t="s">
        <v>42</v>
      </c>
      <c r="C35" s="27">
        <v>2011</v>
      </c>
      <c r="D35" s="27">
        <v>2011</v>
      </c>
      <c r="E35" s="27">
        <v>1996</v>
      </c>
    </row>
    <row r="36" spans="2:5" ht="15.75" thickBot="1" x14ac:dyDescent="0.3">
      <c r="B36" s="28" t="s">
        <v>47</v>
      </c>
      <c r="C36" s="32">
        <f>MIN(C11:C28)</f>
        <v>45455</v>
      </c>
      <c r="D36" s="32">
        <f>MIN(D11:D28)</f>
        <v>26250</v>
      </c>
      <c r="E36" s="32">
        <f>MIN(E11:E28)</f>
        <v>10225</v>
      </c>
    </row>
    <row r="37" spans="2:5" ht="15.75" thickBot="1" x14ac:dyDescent="0.3">
      <c r="B37" s="28" t="s">
        <v>42</v>
      </c>
      <c r="C37" s="27">
        <v>1999</v>
      </c>
      <c r="D37" s="27">
        <v>1996</v>
      </c>
      <c r="E37" s="27">
        <v>2013</v>
      </c>
    </row>
    <row r="68" spans="2:5" x14ac:dyDescent="0.25">
      <c r="B68" s="34" t="s">
        <v>8</v>
      </c>
      <c r="C68" s="1">
        <f>INTERCEPT(C11:C28,B11:B28)</f>
        <v>-2341463.0522875818</v>
      </c>
      <c r="D68" s="1">
        <f>INTERCEPT(D11:D28,B11:B28)</f>
        <v>-2898020.9215686275</v>
      </c>
      <c r="E68" s="1">
        <f>INTERCEPT(E11:E28,B11:B28)</f>
        <v>556557.86928104574</v>
      </c>
    </row>
    <row r="69" spans="2:5" x14ac:dyDescent="0.25">
      <c r="B69" s="34" t="s">
        <v>9</v>
      </c>
      <c r="C69" s="1">
        <f>SLOPE(C11:C28,B11:B28)</f>
        <v>1195.8813209494324</v>
      </c>
      <c r="D69" s="1">
        <f>SLOPE(D11:D28,B11:B28)</f>
        <v>1465.6604747162023</v>
      </c>
      <c r="E69" s="1">
        <f>SLOPE(E11:E28,B11:B28)</f>
        <v>-269.77915376676987</v>
      </c>
    </row>
    <row r="70" spans="2:5" x14ac:dyDescent="0.25">
      <c r="B70" s="34" t="s">
        <v>48</v>
      </c>
      <c r="C70" s="1">
        <f>RSQ(C11:C28,B11:B28)</f>
        <v>0.61163898130230177</v>
      </c>
      <c r="D70" s="1">
        <f>RSQ(D11:D28,B11:B28)</f>
        <v>0.83978443940487335</v>
      </c>
      <c r="E70" s="1">
        <f>RSQ(E11:E28,B11:B28)</f>
        <v>0.32068751265495737</v>
      </c>
    </row>
  </sheetData>
  <mergeCells count="4">
    <mergeCell ref="B7:B8"/>
    <mergeCell ref="C7:E7"/>
    <mergeCell ref="B9:B10"/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9"/>
  <sheetViews>
    <sheetView tabSelected="1" workbookViewId="0">
      <selection activeCell="N141" sqref="N141"/>
    </sheetView>
  </sheetViews>
  <sheetFormatPr defaultRowHeight="15" x14ac:dyDescent="0.25"/>
  <cols>
    <col min="3" max="3" width="12.140625" customWidth="1"/>
    <col min="4" max="4" width="10" bestFit="1" customWidth="1"/>
    <col min="5" max="5" width="10.42578125" customWidth="1"/>
    <col min="6" max="6" width="14.140625" customWidth="1"/>
    <col min="7" max="7" width="14" customWidth="1"/>
    <col min="8" max="8" width="16.28515625" customWidth="1"/>
    <col min="9" max="9" width="13.42578125" customWidth="1"/>
    <col min="10" max="10" width="11.85546875" customWidth="1"/>
    <col min="11" max="11" width="14" customWidth="1"/>
    <col min="12" max="12" width="10.85546875" customWidth="1"/>
  </cols>
  <sheetData>
    <row r="2" spans="1:2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ht="18.75" x14ac:dyDescent="0.3">
      <c r="A3" s="18"/>
      <c r="B3" s="18"/>
      <c r="C3" s="17" t="s">
        <v>31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 spans="1:24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6" spans="1:24" ht="15.75" thickBot="1" x14ac:dyDescent="0.3"/>
    <row r="7" spans="1:24" ht="15.75" thickBot="1" x14ac:dyDescent="0.3">
      <c r="C7" s="41" t="s">
        <v>0</v>
      </c>
      <c r="D7" s="43" t="s">
        <v>17</v>
      </c>
      <c r="E7" s="38"/>
      <c r="F7" s="38"/>
      <c r="G7" s="38"/>
      <c r="H7" s="38"/>
      <c r="I7" s="38"/>
      <c r="J7" s="38"/>
      <c r="K7" s="38"/>
      <c r="L7" s="44"/>
    </row>
    <row r="8" spans="1:24" ht="60.75" thickBot="1" x14ac:dyDescent="0.3">
      <c r="C8" s="42"/>
      <c r="D8" s="23" t="s">
        <v>11</v>
      </c>
      <c r="E8" s="23" t="s">
        <v>18</v>
      </c>
      <c r="F8" s="23" t="s">
        <v>19</v>
      </c>
      <c r="G8" s="23" t="s">
        <v>20</v>
      </c>
      <c r="H8" s="23" t="s">
        <v>21</v>
      </c>
      <c r="I8" s="23" t="s">
        <v>22</v>
      </c>
      <c r="J8" s="23" t="s">
        <v>23</v>
      </c>
      <c r="K8" s="23" t="s">
        <v>24</v>
      </c>
      <c r="L8" s="23" t="s">
        <v>25</v>
      </c>
    </row>
    <row r="9" spans="1:24" ht="15.75" thickBot="1" x14ac:dyDescent="0.3">
      <c r="C9" s="5">
        <v>1991</v>
      </c>
      <c r="D9" s="6">
        <v>105892</v>
      </c>
      <c r="E9" s="6">
        <v>16281</v>
      </c>
      <c r="F9" s="6">
        <v>14421</v>
      </c>
      <c r="G9" s="6">
        <v>39228</v>
      </c>
      <c r="H9" s="6">
        <v>11405</v>
      </c>
      <c r="I9" s="6">
        <v>9853</v>
      </c>
      <c r="J9" s="6">
        <v>3364</v>
      </c>
      <c r="K9" s="6">
        <v>8599</v>
      </c>
      <c r="L9" s="6">
        <v>2741</v>
      </c>
    </row>
    <row r="10" spans="1:24" ht="15.75" thickBot="1" x14ac:dyDescent="0.3">
      <c r="C10" s="5">
        <v>1992</v>
      </c>
      <c r="D10" s="6">
        <v>125019</v>
      </c>
      <c r="E10" s="6">
        <v>18052</v>
      </c>
      <c r="F10" s="6">
        <v>16337</v>
      </c>
      <c r="G10" s="6">
        <v>48446</v>
      </c>
      <c r="H10" s="6">
        <v>12560</v>
      </c>
      <c r="I10" s="6">
        <v>11501</v>
      </c>
      <c r="J10" s="6">
        <v>3717</v>
      </c>
      <c r="K10" s="6">
        <v>11158</v>
      </c>
      <c r="L10" s="6">
        <v>3248</v>
      </c>
    </row>
    <row r="11" spans="1:24" ht="15.75" thickBot="1" x14ac:dyDescent="0.3">
      <c r="C11" s="5">
        <v>1993</v>
      </c>
      <c r="D11" s="6">
        <v>143539</v>
      </c>
      <c r="E11" s="6">
        <v>20466</v>
      </c>
      <c r="F11" s="6">
        <v>18383</v>
      </c>
      <c r="G11" s="6">
        <v>57858</v>
      </c>
      <c r="H11" s="6">
        <v>13761</v>
      </c>
      <c r="I11" s="6">
        <v>12440</v>
      </c>
      <c r="J11" s="6">
        <v>4195</v>
      </c>
      <c r="K11" s="6">
        <v>12599</v>
      </c>
      <c r="L11" s="6">
        <v>3837</v>
      </c>
    </row>
    <row r="12" spans="1:24" ht="15.75" thickBot="1" x14ac:dyDescent="0.3">
      <c r="C12" s="5">
        <v>1994</v>
      </c>
      <c r="D12" s="6">
        <v>157109</v>
      </c>
      <c r="E12" s="6">
        <v>22287</v>
      </c>
      <c r="F12" s="6">
        <v>19144</v>
      </c>
      <c r="G12" s="6">
        <v>64139</v>
      </c>
      <c r="H12" s="6">
        <v>14863</v>
      </c>
      <c r="I12" s="6">
        <v>14060</v>
      </c>
      <c r="J12" s="6">
        <v>4391</v>
      </c>
      <c r="K12" s="6">
        <v>13906</v>
      </c>
      <c r="L12" s="6">
        <v>4319</v>
      </c>
    </row>
    <row r="13" spans="1:24" ht="15.75" thickBot="1" x14ac:dyDescent="0.3">
      <c r="C13" s="5">
        <v>1995</v>
      </c>
      <c r="D13" s="6">
        <v>167647</v>
      </c>
      <c r="E13" s="6">
        <v>22734</v>
      </c>
      <c r="F13" s="6">
        <v>19017</v>
      </c>
      <c r="G13" s="6">
        <v>71925</v>
      </c>
      <c r="H13" s="6">
        <v>14069</v>
      </c>
      <c r="I13" s="6">
        <v>15883</v>
      </c>
      <c r="J13" s="6">
        <v>4405</v>
      </c>
      <c r="K13" s="6">
        <v>14738</v>
      </c>
      <c r="L13" s="6">
        <v>4876</v>
      </c>
    </row>
    <row r="14" spans="1:24" ht="15.75" thickBot="1" x14ac:dyDescent="0.3">
      <c r="C14" s="5">
        <v>1996</v>
      </c>
      <c r="D14" s="6">
        <v>180776</v>
      </c>
      <c r="E14" s="6">
        <v>24136</v>
      </c>
      <c r="F14" s="6">
        <v>20736</v>
      </c>
      <c r="G14" s="6">
        <v>76968</v>
      </c>
      <c r="H14" s="6">
        <v>15633</v>
      </c>
      <c r="I14" s="6">
        <v>16951</v>
      </c>
      <c r="J14" s="6">
        <v>4581</v>
      </c>
      <c r="K14" s="6">
        <v>16153</v>
      </c>
      <c r="L14" s="6">
        <v>5618</v>
      </c>
    </row>
    <row r="15" spans="1:24" ht="15.75" thickBot="1" x14ac:dyDescent="0.3">
      <c r="C15" s="5">
        <v>1997</v>
      </c>
      <c r="D15" s="6">
        <v>191523</v>
      </c>
      <c r="E15" s="6">
        <v>25805</v>
      </c>
      <c r="F15" s="6">
        <v>21934</v>
      </c>
      <c r="G15" s="6">
        <v>80154</v>
      </c>
      <c r="H15" s="6">
        <v>16471</v>
      </c>
      <c r="I15" s="6">
        <v>18623</v>
      </c>
      <c r="J15" s="6">
        <v>5404</v>
      </c>
      <c r="K15" s="6">
        <v>16833</v>
      </c>
      <c r="L15" s="6">
        <v>6299</v>
      </c>
    </row>
    <row r="16" spans="1:24" ht="15.75" thickBot="1" x14ac:dyDescent="0.3">
      <c r="C16" s="5">
        <v>1998</v>
      </c>
      <c r="D16" s="6">
        <v>194789</v>
      </c>
      <c r="E16" s="6">
        <v>28691</v>
      </c>
      <c r="F16" s="6">
        <v>21878</v>
      </c>
      <c r="G16" s="6">
        <v>78370</v>
      </c>
      <c r="H16" s="6">
        <v>16347</v>
      </c>
      <c r="I16" s="6">
        <v>19609</v>
      </c>
      <c r="J16" s="6">
        <v>5229</v>
      </c>
      <c r="K16" s="6">
        <v>17965</v>
      </c>
      <c r="L16" s="6">
        <v>6700</v>
      </c>
    </row>
    <row r="17" spans="3:12" ht="15.75" thickBot="1" x14ac:dyDescent="0.3">
      <c r="C17" s="5">
        <v>1999</v>
      </c>
      <c r="D17" s="6">
        <v>199444</v>
      </c>
      <c r="E17" s="6">
        <v>31099</v>
      </c>
      <c r="F17" s="6">
        <v>22074</v>
      </c>
      <c r="G17" s="6">
        <v>76986</v>
      </c>
      <c r="H17" s="6">
        <v>16856</v>
      </c>
      <c r="I17" s="6">
        <v>20430</v>
      </c>
      <c r="J17" s="6">
        <v>5756</v>
      </c>
      <c r="K17" s="6">
        <v>18783</v>
      </c>
      <c r="L17" s="6">
        <v>7460</v>
      </c>
    </row>
    <row r="18" spans="3:12" ht="15.75" thickBot="1" x14ac:dyDescent="0.3">
      <c r="C18" s="5">
        <v>2000</v>
      </c>
      <c r="D18" s="6">
        <v>211221</v>
      </c>
      <c r="E18" s="6">
        <v>37874</v>
      </c>
      <c r="F18" s="6">
        <v>22378</v>
      </c>
      <c r="G18" s="6">
        <v>77392</v>
      </c>
      <c r="H18" s="6">
        <v>16945</v>
      </c>
      <c r="I18" s="6">
        <v>21196</v>
      </c>
      <c r="J18" s="6">
        <v>5836</v>
      </c>
      <c r="K18" s="6">
        <v>21305</v>
      </c>
      <c r="L18" s="6">
        <v>8295</v>
      </c>
    </row>
    <row r="19" spans="3:12" ht="15.75" thickBot="1" x14ac:dyDescent="0.3">
      <c r="C19" s="5">
        <v>2001</v>
      </c>
      <c r="D19" s="6">
        <v>221042</v>
      </c>
      <c r="E19" s="6">
        <v>41685</v>
      </c>
      <c r="F19" s="6">
        <v>23428</v>
      </c>
      <c r="G19" s="6">
        <v>76167</v>
      </c>
      <c r="H19" s="6">
        <v>17015</v>
      </c>
      <c r="I19" s="6">
        <v>21935</v>
      </c>
      <c r="J19" s="6">
        <v>5790</v>
      </c>
      <c r="K19" s="6">
        <v>25933</v>
      </c>
      <c r="L19" s="6">
        <v>9089</v>
      </c>
    </row>
    <row r="20" spans="3:12" ht="15.75" thickBot="1" x14ac:dyDescent="0.3">
      <c r="C20" s="5">
        <v>2002</v>
      </c>
      <c r="D20" s="6">
        <v>226113</v>
      </c>
      <c r="E20" s="6">
        <v>42353</v>
      </c>
      <c r="F20" s="6">
        <v>22858</v>
      </c>
      <c r="G20" s="6">
        <v>76305</v>
      </c>
      <c r="H20" s="6">
        <v>16321</v>
      </c>
      <c r="I20" s="6">
        <v>22250</v>
      </c>
      <c r="J20" s="6">
        <v>5492</v>
      </c>
      <c r="K20" s="6">
        <v>30615</v>
      </c>
      <c r="L20" s="6">
        <v>9919</v>
      </c>
    </row>
    <row r="21" spans="3:12" ht="15.75" thickBot="1" x14ac:dyDescent="0.3">
      <c r="C21" s="5">
        <v>2003</v>
      </c>
      <c r="D21" s="6">
        <v>226860</v>
      </c>
      <c r="E21" s="6">
        <v>39371</v>
      </c>
      <c r="F21" s="6">
        <v>22027</v>
      </c>
      <c r="G21" s="6">
        <v>75930</v>
      </c>
      <c r="H21" s="6">
        <v>15989</v>
      </c>
      <c r="I21" s="6">
        <v>22783</v>
      </c>
      <c r="J21" s="6">
        <v>5125</v>
      </c>
      <c r="K21" s="6">
        <v>34924</v>
      </c>
      <c r="L21" s="6">
        <v>10711</v>
      </c>
    </row>
    <row r="22" spans="3:12" ht="15.75" thickBot="1" x14ac:dyDescent="0.3">
      <c r="C22" s="5">
        <v>2004</v>
      </c>
      <c r="D22" s="6">
        <v>221496</v>
      </c>
      <c r="E22" s="6">
        <v>33487</v>
      </c>
      <c r="F22" s="6">
        <v>21380</v>
      </c>
      <c r="G22" s="6">
        <v>74173</v>
      </c>
      <c r="H22" s="6">
        <v>15259</v>
      </c>
      <c r="I22" s="6">
        <v>22785</v>
      </c>
      <c r="J22" s="6">
        <v>4603</v>
      </c>
      <c r="K22" s="6">
        <v>39093</v>
      </c>
      <c r="L22" s="6">
        <v>10716</v>
      </c>
    </row>
    <row r="23" spans="3:12" ht="15.75" thickBot="1" x14ac:dyDescent="0.3">
      <c r="C23" s="5">
        <v>2005</v>
      </c>
      <c r="D23" s="6">
        <v>212053</v>
      </c>
      <c r="E23" s="6">
        <v>27646</v>
      </c>
      <c r="F23" s="6">
        <v>20280</v>
      </c>
      <c r="G23" s="6">
        <v>71286</v>
      </c>
      <c r="H23" s="6">
        <v>14181</v>
      </c>
      <c r="I23" s="6">
        <v>21599</v>
      </c>
      <c r="J23" s="6">
        <v>4251</v>
      </c>
      <c r="K23" s="6">
        <v>42446</v>
      </c>
      <c r="L23" s="6">
        <v>10364</v>
      </c>
    </row>
    <row r="24" spans="3:12" ht="15.75" thickBot="1" x14ac:dyDescent="0.3">
      <c r="C24" s="5">
        <v>2006</v>
      </c>
      <c r="D24" s="6">
        <v>202792</v>
      </c>
      <c r="E24" s="6">
        <v>21581</v>
      </c>
      <c r="F24" s="6">
        <v>19144</v>
      </c>
      <c r="G24" s="6">
        <v>68777</v>
      </c>
      <c r="H24" s="6">
        <v>13252</v>
      </c>
      <c r="I24" s="6">
        <v>20739</v>
      </c>
      <c r="J24" s="6">
        <v>3947</v>
      </c>
      <c r="K24" s="6">
        <v>45268</v>
      </c>
      <c r="L24" s="6">
        <v>10084</v>
      </c>
    </row>
    <row r="25" spans="3:12" ht="15.75" thickBot="1" x14ac:dyDescent="0.3">
      <c r="C25" s="5">
        <v>2007</v>
      </c>
      <c r="D25" s="6">
        <v>197908</v>
      </c>
      <c r="E25" s="6">
        <v>17622</v>
      </c>
      <c r="F25" s="6">
        <v>18230</v>
      </c>
      <c r="G25" s="6">
        <v>68284</v>
      </c>
      <c r="H25" s="6">
        <v>12904</v>
      </c>
      <c r="I25" s="6">
        <v>20543</v>
      </c>
      <c r="J25" s="6">
        <v>3887</v>
      </c>
      <c r="K25" s="6">
        <v>46443</v>
      </c>
      <c r="L25" s="6">
        <v>9995</v>
      </c>
    </row>
    <row r="26" spans="3:12" ht="15.75" thickBot="1" x14ac:dyDescent="0.3">
      <c r="C26" s="5">
        <v>2008</v>
      </c>
      <c r="D26" s="6">
        <v>201740</v>
      </c>
      <c r="E26" s="6">
        <v>16198</v>
      </c>
      <c r="F26" s="6">
        <v>18937</v>
      </c>
      <c r="G26" s="6">
        <v>69691</v>
      </c>
      <c r="H26" s="6">
        <v>13707</v>
      </c>
      <c r="I26" s="6">
        <v>21187</v>
      </c>
      <c r="J26" s="6">
        <v>4189</v>
      </c>
      <c r="K26" s="6">
        <v>47944</v>
      </c>
      <c r="L26" s="6">
        <v>9887</v>
      </c>
    </row>
    <row r="27" spans="3:12" ht="15.75" thickBot="1" x14ac:dyDescent="0.3">
      <c r="C27" s="5">
        <v>2009</v>
      </c>
      <c r="D27" s="6">
        <v>199002</v>
      </c>
      <c r="E27" s="6">
        <v>15667</v>
      </c>
      <c r="F27" s="6">
        <v>18219</v>
      </c>
      <c r="G27" s="6">
        <v>69183</v>
      </c>
      <c r="H27" s="6">
        <v>12787</v>
      </c>
      <c r="I27" s="6">
        <v>20946</v>
      </c>
      <c r="J27" s="6">
        <v>3864</v>
      </c>
      <c r="K27" s="6">
        <v>48037</v>
      </c>
      <c r="L27" s="6">
        <v>10299</v>
      </c>
    </row>
    <row r="28" spans="3:12" ht="15.75" thickBot="1" x14ac:dyDescent="0.3">
      <c r="C28" s="5">
        <v>2010</v>
      </c>
      <c r="D28" s="6">
        <v>204476</v>
      </c>
      <c r="E28" s="6">
        <v>17173</v>
      </c>
      <c r="F28" s="6">
        <v>19062</v>
      </c>
      <c r="G28" s="6">
        <v>70677</v>
      </c>
      <c r="H28" s="6">
        <v>12980</v>
      </c>
      <c r="I28" s="6">
        <v>21592</v>
      </c>
      <c r="J28" s="6">
        <v>3872</v>
      </c>
      <c r="K28" s="6">
        <v>48373</v>
      </c>
      <c r="L28" s="6">
        <v>10747</v>
      </c>
    </row>
    <row r="29" spans="3:12" ht="15.75" thickBot="1" x14ac:dyDescent="0.3">
      <c r="C29" s="5">
        <v>2011</v>
      </c>
      <c r="D29" s="6">
        <v>211641</v>
      </c>
      <c r="E29" s="6">
        <v>18196</v>
      </c>
      <c r="F29" s="6">
        <v>20542</v>
      </c>
      <c r="G29" s="6">
        <v>72934</v>
      </c>
      <c r="H29" s="6">
        <v>13311</v>
      </c>
      <c r="I29" s="6">
        <v>21976</v>
      </c>
      <c r="J29" s="6">
        <v>3970</v>
      </c>
      <c r="K29" s="6">
        <v>49618</v>
      </c>
      <c r="L29" s="6">
        <v>11094</v>
      </c>
    </row>
    <row r="30" spans="3:12" ht="15.75" thickBot="1" x14ac:dyDescent="0.3">
      <c r="C30" s="5">
        <v>2012</v>
      </c>
      <c r="D30" s="6">
        <v>208758</v>
      </c>
      <c r="E30" s="6">
        <v>18008</v>
      </c>
      <c r="F30" s="6">
        <v>21038</v>
      </c>
      <c r="G30" s="6">
        <v>71009</v>
      </c>
      <c r="H30" s="6">
        <v>13272</v>
      </c>
      <c r="I30" s="6">
        <v>22359</v>
      </c>
      <c r="J30" s="6">
        <v>4022</v>
      </c>
      <c r="K30" s="6">
        <v>47942</v>
      </c>
      <c r="L30" s="6">
        <v>10858</v>
      </c>
    </row>
    <row r="31" spans="3:12" ht="15.75" thickBot="1" x14ac:dyDescent="0.3">
      <c r="C31" s="5">
        <v>2013</v>
      </c>
      <c r="D31" s="19">
        <v>197255</v>
      </c>
      <c r="E31" s="19">
        <v>15498</v>
      </c>
      <c r="F31" s="19">
        <v>20391</v>
      </c>
      <c r="G31" s="19">
        <v>67339</v>
      </c>
      <c r="H31" s="19">
        <v>13378</v>
      </c>
      <c r="I31" s="19">
        <v>21691</v>
      </c>
      <c r="J31" s="19">
        <v>4010</v>
      </c>
      <c r="K31" s="19">
        <v>44355</v>
      </c>
      <c r="L31" s="19">
        <v>10434</v>
      </c>
    </row>
    <row r="34" ht="15.75" customHeight="1" x14ac:dyDescent="0.25"/>
    <row r="108" spans="3:12" ht="15.75" thickBot="1" x14ac:dyDescent="0.3"/>
    <row r="109" spans="3:12" ht="60" x14ac:dyDescent="0.25">
      <c r="C109" s="2"/>
      <c r="D109" s="20" t="s">
        <v>11</v>
      </c>
      <c r="E109" s="20" t="s">
        <v>18</v>
      </c>
      <c r="F109" s="20" t="s">
        <v>19</v>
      </c>
      <c r="G109" s="20" t="s">
        <v>20</v>
      </c>
      <c r="H109" s="20" t="s">
        <v>21</v>
      </c>
      <c r="I109" s="20" t="s">
        <v>22</v>
      </c>
      <c r="J109" s="21" t="s">
        <v>23</v>
      </c>
      <c r="K109" s="20" t="s">
        <v>24</v>
      </c>
      <c r="L109" s="20" t="s">
        <v>25</v>
      </c>
    </row>
    <row r="110" spans="3:12" x14ac:dyDescent="0.25">
      <c r="C110" s="34" t="s">
        <v>3</v>
      </c>
      <c r="D110" s="22">
        <f t="shared" ref="D110:L110" si="0">AVERAGE(D9:D31)</f>
        <v>191656.30434782608</v>
      </c>
      <c r="E110" s="22">
        <f t="shared" si="0"/>
        <v>24865.652173913044</v>
      </c>
      <c r="F110" s="22">
        <f t="shared" si="0"/>
        <v>20079.91304347826</v>
      </c>
      <c r="G110" s="22">
        <f t="shared" si="0"/>
        <v>69705.260869565216</v>
      </c>
      <c r="H110" s="22">
        <f t="shared" si="0"/>
        <v>14489.826086956522</v>
      </c>
      <c r="I110" s="22">
        <f t="shared" si="0"/>
        <v>19257.869565217392</v>
      </c>
      <c r="J110" s="22">
        <f t="shared" si="0"/>
        <v>4517.391304347826</v>
      </c>
      <c r="K110" s="22">
        <f t="shared" si="0"/>
        <v>30566.521739130436</v>
      </c>
      <c r="L110" s="22">
        <f t="shared" si="0"/>
        <v>8156.086956521739</v>
      </c>
    </row>
    <row r="111" spans="3:12" x14ac:dyDescent="0.25">
      <c r="C111" s="34" t="s">
        <v>4</v>
      </c>
      <c r="D111" s="1">
        <f>VARP(D9:D31)</f>
        <v>967639637.42911148</v>
      </c>
      <c r="E111" s="22">
        <f t="shared" ref="E111:L111" si="1">VARP(E10:E32)</f>
        <v>74561423.572314054</v>
      </c>
      <c r="F111" s="22">
        <f t="shared" si="1"/>
        <v>3162655.2086776868</v>
      </c>
      <c r="G111" s="22">
        <f t="shared" si="1"/>
        <v>50156343.605371907</v>
      </c>
      <c r="H111" s="22">
        <f t="shared" si="1"/>
        <v>2320865.7706611571</v>
      </c>
      <c r="I111" s="22">
        <f t="shared" si="1"/>
        <v>10785263.685950413</v>
      </c>
      <c r="J111" s="22">
        <f t="shared" si="1"/>
        <v>489795.05785123969</v>
      </c>
      <c r="K111" s="22">
        <f t="shared" si="1"/>
        <v>203964494.4070248</v>
      </c>
      <c r="L111" s="22">
        <f t="shared" si="1"/>
        <v>6539164.6301652892</v>
      </c>
    </row>
    <row r="112" spans="3:12" x14ac:dyDescent="0.25">
      <c r="C112" s="34" t="s">
        <v>34</v>
      </c>
      <c r="D112" s="1">
        <f>COVAR(C9:C31,D9:D31)</f>
        <v>143810.34782608695</v>
      </c>
      <c r="E112" s="1">
        <f>COVAR(C9:C31,E9:E31)</f>
        <v>-11230.17391304348</v>
      </c>
      <c r="F112" s="1">
        <f>COVAR(C9:C31,F9:F31)</f>
        <v>3340.8695652173924</v>
      </c>
      <c r="G112" s="1">
        <f>COVAR(C9:C31,G9:G31)</f>
        <v>23412.434782608711</v>
      </c>
      <c r="H112" s="1">
        <f>COVAR(C9:C31,H9:H31)</f>
        <v>-2324.304347826087</v>
      </c>
      <c r="I112" s="1">
        <f>COVAR(C9:C31,I9:I31)</f>
        <v>20321.217391304344</v>
      </c>
      <c r="J112" s="1">
        <f>COVAR(C9:C31,J9:J31)</f>
        <v>-979.08695652173913</v>
      </c>
      <c r="K112" s="1">
        <f>COVAR(C9:C31,K9:K31)</f>
        <v>94205.217391304352</v>
      </c>
      <c r="L112" s="1">
        <f>COVAR(C9:C31,L9:L31)</f>
        <v>16879.434782608696</v>
      </c>
    </row>
    <row r="113" spans="3:12" x14ac:dyDescent="0.25">
      <c r="C113" s="34" t="s">
        <v>35</v>
      </c>
      <c r="D113" s="1">
        <f>CORREL(C10:C32,D10:D32)</f>
        <v>0.64636537576841202</v>
      </c>
      <c r="E113" s="1">
        <f>CORREL(C10:C32,E10:E32)</f>
        <v>-0.29622846336122743</v>
      </c>
      <c r="F113" s="1">
        <f>CORREL(C10:C32,F10:F32)</f>
        <v>4.7387968305232349E-2</v>
      </c>
      <c r="G113" s="1">
        <f>CORREL(C10:C32,G10:G32)</f>
        <v>0.19018817733202997</v>
      </c>
      <c r="H113" s="1">
        <f>CORREL(C10:C32,H10:H32)</f>
        <v>-0.41825354719983171</v>
      </c>
      <c r="I113" s="1">
        <f>CORREL(C10:C32,I10:I32)</f>
        <v>0.78370751142411987</v>
      </c>
      <c r="J113" s="1">
        <f>CORREL(C10:C32,J10:J32)</f>
        <v>-0.36632277963129045</v>
      </c>
      <c r="K113" s="1">
        <f>CORREL(C10:C32,K10:K32)</f>
        <v>0.96024098523839863</v>
      </c>
      <c r="L113" s="1">
        <f>CORREL(C10:C32,L10:L32)</f>
        <v>0.9132483367104931</v>
      </c>
    </row>
    <row r="114" spans="3:12" x14ac:dyDescent="0.25">
      <c r="C114" s="34" t="s">
        <v>36</v>
      </c>
      <c r="D114" s="1">
        <f>RSQ(D9:D31,C9:C31)</f>
        <v>0.48575127233428311</v>
      </c>
      <c r="E114" s="1">
        <f>RSQ(E9:E31,C9:C31)</f>
        <v>3.8386394471068903E-2</v>
      </c>
      <c r="F114" s="1">
        <f>RSQ(F9:F31,C9:C31)</f>
        <v>5.6612896190459394E-2</v>
      </c>
      <c r="G114" s="1">
        <f>RSQ(G9:G31,C9:C31)</f>
        <v>0.13811786162137285</v>
      </c>
      <c r="H114" s="1">
        <f>RSQ(H9:H31,C9:C31)</f>
        <v>4.6288822274762741E-2</v>
      </c>
      <c r="I114" s="1">
        <f>RSQ(I9:I31,C9:C31)</f>
        <v>0.65462496943335613</v>
      </c>
      <c r="J114" s="1">
        <f>RSQ(J9:J31,C9:C31)</f>
        <v>4.1187002513295795E-2</v>
      </c>
      <c r="K114" s="1">
        <f>RSQ(K9:K31,C9:C31)</f>
        <v>0.92933936830746044</v>
      </c>
      <c r="L114" s="1">
        <f>RSQ(L9:L31,C9:C31)</f>
        <v>0.85339791736916704</v>
      </c>
    </row>
    <row r="115" spans="3:12" x14ac:dyDescent="0.25">
      <c r="C115" s="34" t="s">
        <v>8</v>
      </c>
      <c r="D115" s="1">
        <f>INTERCEPT(D9:D31,C9:C31)</f>
        <v>-6351714.5217391308</v>
      </c>
      <c r="E115" s="1">
        <f>INTERCEPT(E9:E31,C9:C31)</f>
        <v>535838.56521739135</v>
      </c>
      <c r="F115" s="1">
        <f>INTERCEPT(F9:F31,C9:C31)</f>
        <v>-131929.65217391311</v>
      </c>
      <c r="G115" s="1">
        <f>INTERCEPT(G9:G31,C9:C31)</f>
        <v>-995560.52173913107</v>
      </c>
      <c r="H115" s="1">
        <f>INTERCEPT(H9:H31,C9:C31)</f>
        <v>120245.67391304349</v>
      </c>
      <c r="I115" s="1">
        <f>INTERCEPT(I9:I31,C9:C31)</f>
        <v>-905357.52173913037</v>
      </c>
      <c r="J115" s="1">
        <f>INTERCEPT(J9:J31,C9:C31)</f>
        <v>49065.847826086952</v>
      </c>
      <c r="K115" s="1">
        <f>INTERCEPT(K9:K31,C9:C31)</f>
        <v>-4255770.8695652168</v>
      </c>
      <c r="L115" s="1">
        <f>INTERCEPT(L9:L31,C9:C31)</f>
        <v>-759858.19565217395</v>
      </c>
    </row>
    <row r="116" spans="3:12" x14ac:dyDescent="0.25">
      <c r="C116" s="34" t="s">
        <v>9</v>
      </c>
      <c r="D116" s="1">
        <f>SLOPE(D9:D31,C9:C31)</f>
        <v>3268.416996047431</v>
      </c>
      <c r="E116" s="1">
        <f>SLOPE(E9:E31,C9:C31)</f>
        <v>-255.23122529644272</v>
      </c>
      <c r="F116" s="1">
        <f>SLOPE(F9:F31,C9:C31)</f>
        <v>75.928853754940747</v>
      </c>
      <c r="G116" s="1">
        <f>SLOPE(G9:G31,C9:C31)</f>
        <v>532.10079051383434</v>
      </c>
      <c r="H116" s="1">
        <f>SLOPE(H9:H31,C9:C31)</f>
        <v>-52.82509881422925</v>
      </c>
      <c r="I116" s="1">
        <f>SLOPE(I9:I31,C9:C31)</f>
        <v>461.8458498023715</v>
      </c>
      <c r="J116" s="1">
        <f>SLOPE(J9:J31,C9:C31)</f>
        <v>-22.25197628458498</v>
      </c>
      <c r="K116" s="1">
        <f>SLOPE(K9:K31,C9:C31)</f>
        <v>2141.0276679841895</v>
      </c>
      <c r="L116" s="1">
        <f>SLOPE(L9:L31,C9:C31)</f>
        <v>383.62351778656125</v>
      </c>
    </row>
    <row r="117" spans="3:12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20" spans="3:12" x14ac:dyDescent="0.25">
      <c r="C120" s="50" t="s">
        <v>64</v>
      </c>
    </row>
    <row r="121" spans="3:12" x14ac:dyDescent="0.25">
      <c r="D121" s="25"/>
      <c r="E121" s="25"/>
      <c r="F121" s="25"/>
      <c r="G121" s="25"/>
    </row>
    <row r="122" spans="3:12" x14ac:dyDescent="0.25">
      <c r="C122" s="52" t="s">
        <v>0</v>
      </c>
      <c r="D122" s="53" t="s">
        <v>49</v>
      </c>
      <c r="E122" s="54" t="s">
        <v>11</v>
      </c>
      <c r="F122" s="53" t="s">
        <v>50</v>
      </c>
      <c r="G122" s="53" t="s">
        <v>56</v>
      </c>
      <c r="H122" s="53" t="s">
        <v>60</v>
      </c>
      <c r="I122" s="53" t="s">
        <v>61</v>
      </c>
    </row>
    <row r="123" spans="3:12" x14ac:dyDescent="0.25">
      <c r="C123" s="46">
        <v>1991</v>
      </c>
      <c r="D123" s="1">
        <v>1</v>
      </c>
      <c r="E123" s="47">
        <v>105892</v>
      </c>
      <c r="F123" s="1">
        <f>$L$142+$L$143*D123</f>
        <v>155703.71739130432</v>
      </c>
      <c r="G123" s="22">
        <f>E123-F123</f>
        <v>-49811.717391304323</v>
      </c>
      <c r="H123" s="1">
        <f>E123/F123</f>
        <v>0.68008652442047479</v>
      </c>
      <c r="I123" s="1"/>
    </row>
    <row r="124" spans="3:12" x14ac:dyDescent="0.25">
      <c r="C124" s="46">
        <v>1992</v>
      </c>
      <c r="D124" s="1">
        <v>2</v>
      </c>
      <c r="E124" s="47">
        <v>125019</v>
      </c>
      <c r="F124" s="1">
        <f>$L$142+$L$143*D124</f>
        <v>158972.13438735175</v>
      </c>
      <c r="G124" s="22">
        <f t="shared" ref="G124:G145" si="2">E124-F124</f>
        <v>-33953.134387351747</v>
      </c>
      <c r="H124" s="1">
        <f t="shared" ref="H124:H149" si="3">E124/F124</f>
        <v>0.78642084338742357</v>
      </c>
      <c r="I124" s="22">
        <f>AVERAGE(E123:E125)</f>
        <v>124816.66666666667</v>
      </c>
    </row>
    <row r="125" spans="3:12" x14ac:dyDescent="0.25">
      <c r="C125" s="46">
        <v>1993</v>
      </c>
      <c r="D125" s="1">
        <v>3</v>
      </c>
      <c r="E125" s="47">
        <v>143539</v>
      </c>
      <c r="F125" s="1">
        <f>$L$142+$L$143*D125</f>
        <v>162240.5513833992</v>
      </c>
      <c r="G125" s="22">
        <f t="shared" si="2"/>
        <v>-18701.551383399201</v>
      </c>
      <c r="H125" s="1">
        <f t="shared" si="3"/>
        <v>0.88472948825719544</v>
      </c>
      <c r="I125" s="22">
        <f t="shared" ref="I125:I144" si="4">AVERAGE(E124:E126)</f>
        <v>141889</v>
      </c>
    </row>
    <row r="126" spans="3:12" x14ac:dyDescent="0.25">
      <c r="C126" s="46">
        <v>1994</v>
      </c>
      <c r="D126" s="1">
        <v>4</v>
      </c>
      <c r="E126" s="47">
        <v>157109</v>
      </c>
      <c r="F126" s="1">
        <f>$L$142+$L$143*D126</f>
        <v>165508.96837944663</v>
      </c>
      <c r="G126" s="22">
        <f t="shared" si="2"/>
        <v>-8399.9683794466255</v>
      </c>
      <c r="H126" s="1">
        <f t="shared" si="3"/>
        <v>0.94924765430119284</v>
      </c>
      <c r="I126" s="22">
        <f t="shared" si="4"/>
        <v>156098.33333333334</v>
      </c>
    </row>
    <row r="127" spans="3:12" x14ac:dyDescent="0.25">
      <c r="C127" s="46">
        <v>1995</v>
      </c>
      <c r="D127" s="1">
        <v>5</v>
      </c>
      <c r="E127" s="47">
        <v>167647</v>
      </c>
      <c r="F127" s="1">
        <f>$L$142+$L$143*D127</f>
        <v>168777.38537549405</v>
      </c>
      <c r="G127" s="22">
        <f t="shared" si="2"/>
        <v>-1130.3853754940501</v>
      </c>
      <c r="H127" s="1">
        <f t="shared" si="3"/>
        <v>0.99330250689107913</v>
      </c>
      <c r="I127" s="22">
        <f t="shared" si="4"/>
        <v>168510.66666666666</v>
      </c>
    </row>
    <row r="128" spans="3:12" x14ac:dyDescent="0.25">
      <c r="C128" s="46">
        <v>1996</v>
      </c>
      <c r="D128" s="1">
        <v>6</v>
      </c>
      <c r="E128" s="47">
        <v>180776</v>
      </c>
      <c r="F128" s="1">
        <f>$L$142+$L$143*D128</f>
        <v>172045.80237154147</v>
      </c>
      <c r="G128" s="22">
        <f t="shared" si="2"/>
        <v>8730.1976284585253</v>
      </c>
      <c r="H128" s="1">
        <f t="shared" si="3"/>
        <v>1.0507434503377491</v>
      </c>
      <c r="I128" s="22">
        <f t="shared" si="4"/>
        <v>179982</v>
      </c>
    </row>
    <row r="129" spans="3:16" x14ac:dyDescent="0.25">
      <c r="C129" s="46">
        <v>1997</v>
      </c>
      <c r="D129" s="1">
        <v>7</v>
      </c>
      <c r="E129" s="47">
        <v>191523</v>
      </c>
      <c r="F129" s="1">
        <f>$L$142+$L$143*D129</f>
        <v>175314.21936758893</v>
      </c>
      <c r="G129" s="22">
        <f t="shared" si="2"/>
        <v>16208.780632411072</v>
      </c>
      <c r="H129" s="1">
        <f t="shared" si="3"/>
        <v>1.0924555959629574</v>
      </c>
      <c r="I129" s="22">
        <f t="shared" si="4"/>
        <v>189029.33333333334</v>
      </c>
    </row>
    <row r="130" spans="3:16" x14ac:dyDescent="0.25">
      <c r="C130" s="46">
        <v>1998</v>
      </c>
      <c r="D130" s="1">
        <v>8</v>
      </c>
      <c r="E130" s="47">
        <v>194789</v>
      </c>
      <c r="F130" s="1">
        <f>$L$142+$L$143*D130</f>
        <v>178582.63636363635</v>
      </c>
      <c r="G130" s="22">
        <f t="shared" si="2"/>
        <v>16206.363636363647</v>
      </c>
      <c r="H130" s="1">
        <f t="shared" si="3"/>
        <v>1.0907499405673666</v>
      </c>
      <c r="I130" s="22">
        <f t="shared" si="4"/>
        <v>195252</v>
      </c>
    </row>
    <row r="131" spans="3:16" x14ac:dyDescent="0.25">
      <c r="C131" s="46">
        <v>1999</v>
      </c>
      <c r="D131" s="1">
        <v>9</v>
      </c>
      <c r="E131" s="47">
        <v>199444</v>
      </c>
      <c r="F131" s="1">
        <f>$L$142+$L$143*D131</f>
        <v>181851.05335968378</v>
      </c>
      <c r="G131" s="22">
        <f t="shared" si="2"/>
        <v>17592.946640316222</v>
      </c>
      <c r="H131" s="1">
        <f t="shared" si="3"/>
        <v>1.0967437158888438</v>
      </c>
      <c r="I131" s="22">
        <f t="shared" si="4"/>
        <v>201818</v>
      </c>
    </row>
    <row r="132" spans="3:16" x14ac:dyDescent="0.25">
      <c r="C132" s="46">
        <v>2000</v>
      </c>
      <c r="D132" s="1">
        <v>10</v>
      </c>
      <c r="E132" s="47">
        <v>211221</v>
      </c>
      <c r="F132" s="1">
        <f>$L$142+$L$143*D132</f>
        <v>185119.4703557312</v>
      </c>
      <c r="G132" s="22">
        <f t="shared" si="2"/>
        <v>26101.529644268798</v>
      </c>
      <c r="H132" s="1">
        <f t="shared" si="3"/>
        <v>1.140998294745071</v>
      </c>
      <c r="I132" s="22">
        <f t="shared" si="4"/>
        <v>210569</v>
      </c>
    </row>
    <row r="133" spans="3:16" x14ac:dyDescent="0.25">
      <c r="C133" s="46">
        <v>2001</v>
      </c>
      <c r="D133" s="1">
        <v>11</v>
      </c>
      <c r="E133" s="47">
        <v>221042</v>
      </c>
      <c r="F133" s="1">
        <f>$L$142+$L$143*D133</f>
        <v>188387.88735177863</v>
      </c>
      <c r="G133" s="22">
        <f t="shared" si="2"/>
        <v>32654.112648221373</v>
      </c>
      <c r="H133" s="1">
        <f t="shared" si="3"/>
        <v>1.1733344595942414</v>
      </c>
      <c r="I133" s="22">
        <f t="shared" si="4"/>
        <v>219458.66666666666</v>
      </c>
    </row>
    <row r="134" spans="3:16" ht="15.75" thickBot="1" x14ac:dyDescent="0.3">
      <c r="C134" s="46">
        <v>2002</v>
      </c>
      <c r="D134" s="1">
        <v>12</v>
      </c>
      <c r="E134" s="47">
        <v>226113</v>
      </c>
      <c r="F134" s="1">
        <f>$L$142+$L$143*D134</f>
        <v>191656.30434782605</v>
      </c>
      <c r="G134" s="22">
        <f t="shared" si="2"/>
        <v>34456.695652173948</v>
      </c>
      <c r="H134" s="1">
        <f t="shared" si="3"/>
        <v>1.1797837841516576</v>
      </c>
      <c r="I134" s="22">
        <f t="shared" si="4"/>
        <v>224671.66666666666</v>
      </c>
    </row>
    <row r="135" spans="3:16" ht="15.75" thickTop="1" x14ac:dyDescent="0.25">
      <c r="C135" s="46">
        <v>2003</v>
      </c>
      <c r="D135" s="1">
        <v>13</v>
      </c>
      <c r="E135" s="47">
        <v>226860</v>
      </c>
      <c r="F135" s="1">
        <f>$L$142+$L$143*D135</f>
        <v>194924.72134387351</v>
      </c>
      <c r="G135" s="22">
        <f t="shared" si="2"/>
        <v>31935.278656126495</v>
      </c>
      <c r="H135" s="1">
        <f t="shared" si="3"/>
        <v>1.1638339069357362</v>
      </c>
      <c r="I135" s="22">
        <f t="shared" si="4"/>
        <v>224823</v>
      </c>
      <c r="K135" s="80" t="s">
        <v>65</v>
      </c>
      <c r="L135" s="79"/>
      <c r="M135" s="79"/>
      <c r="N135" s="79"/>
      <c r="O135" s="79"/>
      <c r="P135" s="84"/>
    </row>
    <row r="136" spans="3:16" x14ac:dyDescent="0.25">
      <c r="C136" s="46">
        <v>2004</v>
      </c>
      <c r="D136" s="1">
        <v>14</v>
      </c>
      <c r="E136" s="47">
        <v>221496</v>
      </c>
      <c r="F136" s="1">
        <f>$L$142+$L$143*D136</f>
        <v>198193.13833992093</v>
      </c>
      <c r="G136" s="22">
        <f t="shared" si="2"/>
        <v>23302.86166007907</v>
      </c>
      <c r="H136" s="1">
        <f t="shared" si="3"/>
        <v>1.1175765309297052</v>
      </c>
      <c r="I136" s="22">
        <f t="shared" si="4"/>
        <v>220136.33333333334</v>
      </c>
      <c r="K136" s="81"/>
      <c r="L136" s="78"/>
      <c r="M136" s="78"/>
      <c r="N136" s="78"/>
      <c r="O136" s="78"/>
      <c r="P136" s="85"/>
    </row>
    <row r="137" spans="3:16" x14ac:dyDescent="0.25">
      <c r="C137" s="46">
        <v>2005</v>
      </c>
      <c r="D137" s="1">
        <v>15</v>
      </c>
      <c r="E137" s="47">
        <v>212053</v>
      </c>
      <c r="F137" s="1">
        <f>$L$142+$L$143*D137</f>
        <v>201461.55533596835</v>
      </c>
      <c r="G137" s="22">
        <f t="shared" si="2"/>
        <v>10591.444664031646</v>
      </c>
      <c r="H137" s="1">
        <f t="shared" si="3"/>
        <v>1.0525730313476871</v>
      </c>
      <c r="I137" s="22">
        <f t="shared" si="4"/>
        <v>212113.66666666666</v>
      </c>
      <c r="K137" s="81"/>
      <c r="L137" s="78"/>
      <c r="M137" s="78"/>
      <c r="N137" s="78"/>
      <c r="O137" s="78"/>
      <c r="P137" s="85"/>
    </row>
    <row r="138" spans="3:16" ht="15.75" thickBot="1" x14ac:dyDescent="0.3">
      <c r="C138" s="46">
        <v>2006</v>
      </c>
      <c r="D138" s="1">
        <v>16</v>
      </c>
      <c r="E138" s="47">
        <v>202792</v>
      </c>
      <c r="F138" s="1">
        <f>$L$142+$L$143*D138</f>
        <v>204729.97233201581</v>
      </c>
      <c r="G138" s="22">
        <f t="shared" si="2"/>
        <v>-1937.9723320158082</v>
      </c>
      <c r="H138" s="1">
        <f t="shared" si="3"/>
        <v>0.99053400774717559</v>
      </c>
      <c r="I138" s="22">
        <f t="shared" si="4"/>
        <v>204251</v>
      </c>
      <c r="K138" s="82"/>
      <c r="L138" s="83"/>
      <c r="M138" s="83"/>
      <c r="N138" s="83"/>
      <c r="O138" s="83"/>
      <c r="P138" s="86"/>
    </row>
    <row r="139" spans="3:16" ht="15.75" thickTop="1" x14ac:dyDescent="0.25">
      <c r="C139" s="46">
        <v>2007</v>
      </c>
      <c r="D139" s="1">
        <v>17</v>
      </c>
      <c r="E139" s="47">
        <v>197908</v>
      </c>
      <c r="F139" s="1">
        <f>$L$142+$L$143*D139</f>
        <v>207998.38932806323</v>
      </c>
      <c r="G139" s="22">
        <f t="shared" si="2"/>
        <v>-10090.389328063233</v>
      </c>
      <c r="H139" s="1">
        <f t="shared" si="3"/>
        <v>0.95148813718865743</v>
      </c>
      <c r="I139" s="22">
        <f t="shared" si="4"/>
        <v>200813.33333333334</v>
      </c>
    </row>
    <row r="140" spans="3:16" x14ac:dyDescent="0.25">
      <c r="C140" s="46">
        <v>2008</v>
      </c>
      <c r="D140" s="1">
        <v>18</v>
      </c>
      <c r="E140" s="47">
        <v>201740</v>
      </c>
      <c r="F140" s="1">
        <f>$L$142+$L$143*D140</f>
        <v>211266.80632411066</v>
      </c>
      <c r="G140" s="22">
        <f t="shared" si="2"/>
        <v>-9526.8063241106574</v>
      </c>
      <c r="H140" s="1">
        <f t="shared" si="3"/>
        <v>0.95490627945832962</v>
      </c>
      <c r="I140" s="22">
        <f t="shared" si="4"/>
        <v>199550</v>
      </c>
    </row>
    <row r="141" spans="3:16" x14ac:dyDescent="0.25">
      <c r="C141" s="46">
        <v>2009</v>
      </c>
      <c r="D141" s="1">
        <v>19</v>
      </c>
      <c r="E141" s="47">
        <v>199002</v>
      </c>
      <c r="F141" s="1">
        <f>$L$142+$L$143*D141</f>
        <v>214535.22332015808</v>
      </c>
      <c r="G141" s="22">
        <f t="shared" si="2"/>
        <v>-15533.223320158082</v>
      </c>
      <c r="H141" s="1">
        <f t="shared" si="3"/>
        <v>0.9275959300306722</v>
      </c>
      <c r="I141" s="22">
        <f t="shared" si="4"/>
        <v>201739.33333333334</v>
      </c>
    </row>
    <row r="142" spans="3:16" x14ac:dyDescent="0.25">
      <c r="C142" s="46">
        <v>2010</v>
      </c>
      <c r="D142" s="1">
        <v>20</v>
      </c>
      <c r="E142" s="47">
        <v>204476</v>
      </c>
      <c r="F142" s="1">
        <f>$L$142+$L$143*D142</f>
        <v>217803.64031620551</v>
      </c>
      <c r="G142" s="22">
        <f t="shared" si="2"/>
        <v>-13327.640316205507</v>
      </c>
      <c r="H142" s="1">
        <f t="shared" si="3"/>
        <v>0.93880891845124104</v>
      </c>
      <c r="I142" s="22">
        <f t="shared" si="4"/>
        <v>205039.66666666666</v>
      </c>
      <c r="K142" s="50" t="s">
        <v>8</v>
      </c>
      <c r="L142" s="50">
        <f>INTERCEPT(E123:E145,D123:D145)</f>
        <v>152435.3003952569</v>
      </c>
    </row>
    <row r="143" spans="3:16" x14ac:dyDescent="0.25">
      <c r="C143" s="46">
        <v>2011</v>
      </c>
      <c r="D143" s="1">
        <v>21</v>
      </c>
      <c r="E143" s="47">
        <v>211641</v>
      </c>
      <c r="F143" s="1">
        <f>$L$142+$L$143*D143</f>
        <v>221072.05731225293</v>
      </c>
      <c r="G143" s="22">
        <f t="shared" si="2"/>
        <v>-9431.0573122529313</v>
      </c>
      <c r="H143" s="1">
        <f t="shared" si="3"/>
        <v>0.957339442049286</v>
      </c>
      <c r="I143" s="22">
        <f t="shared" si="4"/>
        <v>208291.66666666666</v>
      </c>
      <c r="K143" s="50" t="s">
        <v>9</v>
      </c>
      <c r="L143" s="50">
        <f>SLOPE(E123:E145,D123:D145)</f>
        <v>3268.416996047431</v>
      </c>
    </row>
    <row r="144" spans="3:16" x14ac:dyDescent="0.25">
      <c r="C144" s="46">
        <v>2012</v>
      </c>
      <c r="D144" s="1">
        <v>22</v>
      </c>
      <c r="E144" s="47">
        <v>208758</v>
      </c>
      <c r="F144" s="1">
        <f>$L$142+$L$143*D144</f>
        <v>224340.47430830039</v>
      </c>
      <c r="G144" s="22">
        <f t="shared" si="2"/>
        <v>-15582.474308300385</v>
      </c>
      <c r="H144" s="1">
        <f t="shared" si="3"/>
        <v>0.93054095853035357</v>
      </c>
      <c r="I144" s="22">
        <f t="shared" si="4"/>
        <v>205884.66666666666</v>
      </c>
    </row>
    <row r="145" spans="3:13" x14ac:dyDescent="0.25">
      <c r="C145" s="46">
        <v>2013</v>
      </c>
      <c r="D145" s="1">
        <v>23</v>
      </c>
      <c r="E145" s="48">
        <v>197255</v>
      </c>
      <c r="F145" s="1">
        <f>$L$142+$L$143*D145</f>
        <v>227608.89130434781</v>
      </c>
      <c r="G145" s="22">
        <f t="shared" si="2"/>
        <v>-30353.89130434781</v>
      </c>
      <c r="H145" s="1">
        <f t="shared" si="3"/>
        <v>0.86664013373818505</v>
      </c>
      <c r="I145" s="1"/>
      <c r="K145" s="51" t="s">
        <v>53</v>
      </c>
      <c r="L145" s="51"/>
      <c r="M145" s="51"/>
    </row>
    <row r="146" spans="3:13" x14ac:dyDescent="0.25">
      <c r="C146" s="49">
        <v>2014</v>
      </c>
      <c r="D146" s="33"/>
      <c r="E146" s="33"/>
      <c r="F146" s="33">
        <f>$L$142+$L$143*D146</f>
        <v>152435.3003952569</v>
      </c>
      <c r="G146" s="22"/>
      <c r="H146" s="1"/>
      <c r="I146" s="1"/>
    </row>
    <row r="147" spans="3:13" x14ac:dyDescent="0.25">
      <c r="C147" s="49">
        <v>2015</v>
      </c>
      <c r="D147" s="33"/>
      <c r="E147" s="33"/>
      <c r="F147" s="33">
        <f>$L$142+$L$143*D147</f>
        <v>152435.3003952569</v>
      </c>
      <c r="G147" s="22"/>
      <c r="H147" s="1"/>
      <c r="I147" s="1"/>
    </row>
    <row r="148" spans="3:13" x14ac:dyDescent="0.25">
      <c r="C148" s="49">
        <v>2016</v>
      </c>
      <c r="D148" s="33"/>
      <c r="E148" s="33"/>
      <c r="F148" s="33">
        <f>$L$142+$L$143*D148</f>
        <v>152435.3003952569</v>
      </c>
      <c r="G148" s="22"/>
      <c r="H148" s="1"/>
      <c r="I148" s="1"/>
    </row>
    <row r="149" spans="3:13" x14ac:dyDescent="0.25">
      <c r="C149" s="49">
        <v>2017</v>
      </c>
      <c r="D149" s="33"/>
      <c r="E149" s="33"/>
      <c r="F149" s="33">
        <f>$L$142+$L$143*D149</f>
        <v>152435.3003952569</v>
      </c>
      <c r="G149" s="22"/>
      <c r="H149" s="1"/>
      <c r="I149" s="1"/>
    </row>
  </sheetData>
  <mergeCells count="4">
    <mergeCell ref="C7:C8"/>
    <mergeCell ref="D7:L7"/>
    <mergeCell ref="K145:M145"/>
    <mergeCell ref="K135:P13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8"/>
  <sheetViews>
    <sheetView topLeftCell="B106" workbookViewId="0">
      <selection activeCell="K115" sqref="K115"/>
    </sheetView>
  </sheetViews>
  <sheetFormatPr defaultRowHeight="15" x14ac:dyDescent="0.25"/>
  <cols>
    <col min="2" max="2" width="22.140625" customWidth="1"/>
    <col min="3" max="3" width="9.7109375" customWidth="1"/>
    <col min="4" max="4" width="11.42578125" customWidth="1"/>
    <col min="5" max="5" width="12.42578125" customWidth="1"/>
    <col min="6" max="6" width="8.7109375" customWidth="1"/>
    <col min="7" max="7" width="13.28515625" customWidth="1"/>
    <col min="8" max="8" width="13" customWidth="1"/>
    <col min="9" max="9" width="5.28515625" customWidth="1"/>
    <col min="10" max="10" width="18" bestFit="1" customWidth="1"/>
    <col min="12" max="12" width="10" bestFit="1" customWidth="1"/>
    <col min="13" max="13" width="18.28515625" bestFit="1" customWidth="1"/>
    <col min="15" max="15" width="10" bestFit="1" customWidth="1"/>
    <col min="16" max="16" width="9.42578125" bestFit="1" customWidth="1"/>
  </cols>
  <sheetData>
    <row r="2" spans="1:20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8.75" x14ac:dyDescent="0.3">
      <c r="A3" s="16"/>
      <c r="B3" s="17" t="s">
        <v>30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8.75" x14ac:dyDescent="0.3">
      <c r="A4" s="16"/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5.75" thickBot="1" x14ac:dyDescent="0.3"/>
    <row r="6" spans="1:20" ht="15.75" thickBot="1" x14ac:dyDescent="0.3">
      <c r="B6" s="45" t="s">
        <v>0</v>
      </c>
      <c r="C6" s="38" t="s">
        <v>10</v>
      </c>
      <c r="D6" s="38"/>
      <c r="E6" s="44"/>
    </row>
    <row r="7" spans="1:20" ht="15.75" thickBot="1" x14ac:dyDescent="0.3">
      <c r="B7" s="45"/>
      <c r="C7" s="24" t="s">
        <v>11</v>
      </c>
      <c r="D7" s="23" t="s">
        <v>12</v>
      </c>
      <c r="E7" s="23" t="s">
        <v>13</v>
      </c>
    </row>
    <row r="8" spans="1:20" ht="15.75" thickBot="1" x14ac:dyDescent="0.3">
      <c r="B8" s="45" t="s">
        <v>0</v>
      </c>
      <c r="C8" s="38" t="s">
        <v>10</v>
      </c>
      <c r="D8" s="38"/>
      <c r="E8" s="44"/>
    </row>
    <row r="9" spans="1:20" ht="15.75" thickBot="1" x14ac:dyDescent="0.3">
      <c r="B9" s="45"/>
      <c r="C9" s="24" t="s">
        <v>11</v>
      </c>
      <c r="D9" s="23" t="s">
        <v>12</v>
      </c>
      <c r="E9" s="23" t="s">
        <v>13</v>
      </c>
    </row>
    <row r="10" spans="1:20" ht="15.75" thickBot="1" x14ac:dyDescent="0.3">
      <c r="B10" s="11">
        <v>1992</v>
      </c>
      <c r="C10" s="14">
        <v>50</v>
      </c>
      <c r="D10" s="12">
        <v>56.2</v>
      </c>
      <c r="E10" s="12">
        <v>44.2</v>
      </c>
    </row>
    <row r="11" spans="1:20" ht="15.75" thickBot="1" x14ac:dyDescent="0.3">
      <c r="B11" s="11">
        <v>1993</v>
      </c>
      <c r="C11" s="14">
        <v>46.7</v>
      </c>
      <c r="D11" s="12">
        <v>52.9</v>
      </c>
      <c r="E11" s="12">
        <v>40.700000000000003</v>
      </c>
    </row>
    <row r="12" spans="1:20" ht="15.75" thickBot="1" x14ac:dyDescent="0.3">
      <c r="B12" s="11">
        <v>1994</v>
      </c>
      <c r="C12" s="14">
        <v>44.3</v>
      </c>
      <c r="D12" s="12">
        <v>49.4</v>
      </c>
      <c r="E12" s="12">
        <v>39.200000000000003</v>
      </c>
    </row>
    <row r="13" spans="1:20" ht="15.75" thickBot="1" x14ac:dyDescent="0.3">
      <c r="B13" s="11">
        <v>1995</v>
      </c>
      <c r="C13" s="14">
        <v>41.4</v>
      </c>
      <c r="D13" s="12">
        <v>47.1</v>
      </c>
      <c r="E13" s="12">
        <v>35.5</v>
      </c>
    </row>
    <row r="14" spans="1:20" ht="15.75" thickBot="1" x14ac:dyDescent="0.3">
      <c r="B14" s="11">
        <v>1996</v>
      </c>
      <c r="C14" s="14">
        <v>40.1</v>
      </c>
      <c r="D14" s="12">
        <v>45.6</v>
      </c>
      <c r="E14" s="12">
        <v>34.4</v>
      </c>
    </row>
    <row r="15" spans="1:20" ht="15.75" thickBot="1" x14ac:dyDescent="0.3">
      <c r="B15" s="11">
        <v>1997</v>
      </c>
      <c r="C15" s="14">
        <v>40.6</v>
      </c>
      <c r="D15" s="12">
        <v>46.8</v>
      </c>
      <c r="E15" s="12">
        <v>34.4</v>
      </c>
    </row>
    <row r="16" spans="1:20" ht="15.75" thickBot="1" x14ac:dyDescent="0.3">
      <c r="B16" s="11">
        <v>1998</v>
      </c>
      <c r="C16" s="15">
        <v>46.6</v>
      </c>
      <c r="D16" s="13">
        <v>52</v>
      </c>
      <c r="E16" s="13">
        <v>41.2</v>
      </c>
    </row>
    <row r="17" spans="2:5" ht="15.75" thickBot="1" x14ac:dyDescent="0.3">
      <c r="B17" s="11">
        <v>1999</v>
      </c>
      <c r="C17" s="14">
        <v>44.9</v>
      </c>
      <c r="D17" s="12">
        <v>50.8</v>
      </c>
      <c r="E17" s="12">
        <v>38.9</v>
      </c>
    </row>
    <row r="18" spans="2:5" ht="15.75" thickBot="1" x14ac:dyDescent="0.3">
      <c r="B18" s="11">
        <v>2000</v>
      </c>
      <c r="C18" s="15">
        <v>43.6</v>
      </c>
      <c r="D18" s="13">
        <v>50.9</v>
      </c>
      <c r="E18" s="13">
        <v>36.299999999999997</v>
      </c>
    </row>
    <row r="19" spans="2:5" ht="15.75" thickBot="1" x14ac:dyDescent="0.3">
      <c r="B19" s="11">
        <v>2001</v>
      </c>
      <c r="C19" s="14">
        <v>44.2</v>
      </c>
      <c r="D19" s="12">
        <v>51.6</v>
      </c>
      <c r="E19" s="12">
        <v>36.700000000000003</v>
      </c>
    </row>
    <row r="20" spans="2:5" ht="15.75" thickBot="1" x14ac:dyDescent="0.3">
      <c r="B20" s="11">
        <v>2002</v>
      </c>
      <c r="C20" s="14">
        <v>45</v>
      </c>
      <c r="D20" s="12">
        <v>52.6</v>
      </c>
      <c r="E20" s="12">
        <v>37.200000000000003</v>
      </c>
    </row>
    <row r="21" spans="2:5" ht="15.75" thickBot="1" x14ac:dyDescent="0.3">
      <c r="B21" s="11">
        <v>2003</v>
      </c>
      <c r="C21" s="14">
        <v>41.2</v>
      </c>
      <c r="D21" s="12">
        <v>48.7</v>
      </c>
      <c r="E21" s="12">
        <v>33.6</v>
      </c>
    </row>
    <row r="22" spans="2:5" ht="15.75" thickBot="1" x14ac:dyDescent="0.3">
      <c r="B22" s="11">
        <v>2004</v>
      </c>
      <c r="C22" s="14">
        <v>39.4</v>
      </c>
      <c r="D22" s="12">
        <v>47.7</v>
      </c>
      <c r="E22" s="12">
        <v>31</v>
      </c>
    </row>
    <row r="23" spans="2:5" ht="15.75" thickBot="1" x14ac:dyDescent="0.3">
      <c r="B23" s="11">
        <v>2005</v>
      </c>
      <c r="C23" s="14">
        <v>38.799999999999997</v>
      </c>
      <c r="D23" s="12">
        <v>46.7</v>
      </c>
      <c r="E23" s="12">
        <v>30.7</v>
      </c>
    </row>
    <row r="24" spans="2:5" ht="15.75" thickBot="1" x14ac:dyDescent="0.3">
      <c r="B24" s="11">
        <v>2006</v>
      </c>
      <c r="C24" s="14">
        <v>39.1</v>
      </c>
      <c r="D24" s="12">
        <v>46.6</v>
      </c>
      <c r="E24" s="12">
        <v>31.3</v>
      </c>
    </row>
    <row r="25" spans="2:5" ht="15.75" thickBot="1" x14ac:dyDescent="0.3">
      <c r="B25" s="11">
        <v>2007</v>
      </c>
      <c r="C25" s="14">
        <v>36.9</v>
      </c>
      <c r="D25" s="12">
        <v>43.1</v>
      </c>
      <c r="E25" s="12">
        <v>30.4</v>
      </c>
    </row>
    <row r="26" spans="2:5" ht="15.75" thickBot="1" x14ac:dyDescent="0.3">
      <c r="B26" s="11">
        <v>2008</v>
      </c>
      <c r="C26" s="14">
        <v>35.4</v>
      </c>
      <c r="D26" s="12">
        <v>41.9</v>
      </c>
      <c r="E26" s="12">
        <v>28.6</v>
      </c>
    </row>
    <row r="27" spans="2:5" ht="15.75" thickBot="1" x14ac:dyDescent="0.3">
      <c r="B27" s="11">
        <v>2009</v>
      </c>
      <c r="C27" s="14">
        <v>31.2</v>
      </c>
      <c r="D27" s="12">
        <v>36.1</v>
      </c>
      <c r="E27" s="12">
        <v>26.1</v>
      </c>
    </row>
    <row r="28" spans="2:5" ht="15.75" thickBot="1" x14ac:dyDescent="0.3">
      <c r="B28" s="11">
        <v>2010</v>
      </c>
      <c r="C28" s="14">
        <v>28.7</v>
      </c>
      <c r="D28" s="12">
        <v>32.700000000000003</v>
      </c>
      <c r="E28" s="12">
        <v>24.6</v>
      </c>
    </row>
    <row r="29" spans="2:5" ht="15.75" thickBot="1" x14ac:dyDescent="0.3">
      <c r="B29" s="11">
        <v>2011</v>
      </c>
      <c r="C29" s="15">
        <v>23.2</v>
      </c>
      <c r="D29" s="13">
        <v>28.2</v>
      </c>
      <c r="E29" s="13">
        <v>18.100000000000001</v>
      </c>
    </row>
    <row r="30" spans="2:5" ht="15.75" thickBot="1" x14ac:dyDescent="0.3">
      <c r="B30" s="11">
        <v>2012</v>
      </c>
      <c r="C30" s="14">
        <v>20.8</v>
      </c>
      <c r="D30" s="12">
        <v>27.1</v>
      </c>
      <c r="E30" s="12">
        <v>14.3</v>
      </c>
    </row>
    <row r="31" spans="2:5" ht="15.75" thickBot="1" x14ac:dyDescent="0.3">
      <c r="B31" s="11">
        <v>2013</v>
      </c>
      <c r="C31" s="12">
        <v>19.2</v>
      </c>
      <c r="D31" s="12">
        <v>23.6</v>
      </c>
      <c r="E31" s="12">
        <v>14.5</v>
      </c>
    </row>
    <row r="32" spans="2:5" ht="15.75" thickBot="1" x14ac:dyDescent="0.3">
      <c r="B32" s="28" t="s">
        <v>3</v>
      </c>
      <c r="C32" s="27">
        <f>AVERAGE(C10:C31)</f>
        <v>38.240909090909092</v>
      </c>
      <c r="D32" s="27">
        <f>AVERAGE(D10:D31)</f>
        <v>44.468181818181833</v>
      </c>
      <c r="E32" s="27">
        <f>AVERAGE(E10:E31)</f>
        <v>31.904545454545453</v>
      </c>
    </row>
    <row r="33" spans="2:5" ht="15.75" thickBot="1" x14ac:dyDescent="0.3">
      <c r="B33" s="28" t="s">
        <v>37</v>
      </c>
      <c r="C33" s="27">
        <f>VARP(C10:C31)</f>
        <v>70.194235537189854</v>
      </c>
      <c r="D33" s="27">
        <f>VARP(D10:D31)</f>
        <v>79.933078512395468</v>
      </c>
      <c r="E33" s="27">
        <f>VARP(E10:E31)</f>
        <v>64.6358884297521</v>
      </c>
    </row>
    <row r="34" spans="2:5" ht="15.75" thickBot="1" x14ac:dyDescent="0.3">
      <c r="B34" s="28" t="s">
        <v>38</v>
      </c>
      <c r="C34" s="27">
        <f>STDEV(C10:C31)</f>
        <v>8.5753611108697925</v>
      </c>
      <c r="D34" s="27">
        <f>STDEV(D10:D31)</f>
        <v>9.150924302190159</v>
      </c>
      <c r="E34" s="27">
        <f>STDEV(E10:E31)</f>
        <v>8.2288387928545532</v>
      </c>
    </row>
    <row r="35" spans="2:5" ht="15.75" thickBot="1" x14ac:dyDescent="0.3">
      <c r="B35" s="28" t="s">
        <v>15</v>
      </c>
      <c r="C35" s="27">
        <f>COVAR(B10:B31,C10:C31)</f>
        <v>-46.161363636363632</v>
      </c>
      <c r="D35" s="27">
        <f>COVAR(B10:B31,D10:D31)</f>
        <v>-47.152272727272731</v>
      </c>
      <c r="E35" s="27">
        <f>COVAR(B10:B31,E10:E31)</f>
        <v>-45.87045454545455</v>
      </c>
    </row>
    <row r="36" spans="2:5" ht="15.75" thickBot="1" x14ac:dyDescent="0.3">
      <c r="B36" s="28" t="s">
        <v>7</v>
      </c>
      <c r="C36" s="27">
        <f>CORREL(B10:B31,C10:C31)</f>
        <v>-0.86845028695881188</v>
      </c>
      <c r="D36" s="27">
        <f>CORREL(B10:B31,D10:D31)</f>
        <v>-0.83129739262555657</v>
      </c>
      <c r="E36" s="27">
        <f>CORREL(B10:B31,E10:E31)</f>
        <v>-0.89931790490740371</v>
      </c>
    </row>
    <row r="37" spans="2:5" ht="15.75" thickBot="1" x14ac:dyDescent="0.3">
      <c r="B37" s="28" t="s">
        <v>39</v>
      </c>
      <c r="C37" s="27">
        <f>MAX(C10:C31)</f>
        <v>50</v>
      </c>
      <c r="D37" s="27">
        <f>MAX(D10:D31)</f>
        <v>56.2</v>
      </c>
      <c r="E37" s="27">
        <f>MAX(E10:E31)</f>
        <v>44.2</v>
      </c>
    </row>
    <row r="38" spans="2:5" ht="15.75" thickBot="1" x14ac:dyDescent="0.3">
      <c r="B38" s="28" t="s">
        <v>40</v>
      </c>
      <c r="C38" s="27">
        <v>1992</v>
      </c>
      <c r="D38" s="27">
        <v>1992</v>
      </c>
      <c r="E38" s="27">
        <v>1992</v>
      </c>
    </row>
    <row r="39" spans="2:5" ht="15.75" thickBot="1" x14ac:dyDescent="0.3">
      <c r="B39" s="28" t="s">
        <v>41</v>
      </c>
      <c r="C39" s="27">
        <f>MIN(C10:C31)</f>
        <v>19.2</v>
      </c>
      <c r="D39" s="27">
        <f>MIN(D10:D31)</f>
        <v>23.6</v>
      </c>
      <c r="E39" s="27">
        <f>MIN(E10:E31)</f>
        <v>14.3</v>
      </c>
    </row>
    <row r="40" spans="2:5" ht="15.75" thickBot="1" x14ac:dyDescent="0.3">
      <c r="B40" s="28" t="s">
        <v>42</v>
      </c>
      <c r="C40" s="27">
        <v>2013</v>
      </c>
      <c r="D40" s="27">
        <v>2013</v>
      </c>
      <c r="E40" s="27">
        <v>2012</v>
      </c>
    </row>
    <row r="41" spans="2:5" x14ac:dyDescent="0.25">
      <c r="B41" s="26"/>
      <c r="C41" s="25"/>
      <c r="D41" s="25"/>
      <c r="E41" s="25"/>
    </row>
    <row r="42" spans="2:5" x14ac:dyDescent="0.25">
      <c r="B42" s="26"/>
      <c r="C42" s="25"/>
      <c r="D42" s="25"/>
      <c r="E42" s="25"/>
    </row>
    <row r="43" spans="2:5" x14ac:dyDescent="0.25">
      <c r="B43" s="26"/>
      <c r="C43" s="25"/>
      <c r="D43" s="25"/>
      <c r="E43" s="25"/>
    </row>
    <row r="44" spans="2:5" x14ac:dyDescent="0.25">
      <c r="B44" s="26"/>
      <c r="C44" s="25"/>
      <c r="D44" s="25"/>
      <c r="E44" s="25"/>
    </row>
    <row r="45" spans="2:5" x14ac:dyDescent="0.25">
      <c r="B45" s="26"/>
      <c r="C45" s="25"/>
      <c r="D45" s="25"/>
      <c r="E45" s="25"/>
    </row>
    <row r="46" spans="2:5" x14ac:dyDescent="0.25">
      <c r="B46" s="26"/>
      <c r="C46" s="25"/>
      <c r="D46" s="25"/>
      <c r="E46" s="25"/>
    </row>
    <row r="47" spans="2:5" x14ac:dyDescent="0.25">
      <c r="B47" s="26"/>
      <c r="C47" s="25"/>
      <c r="D47" s="25"/>
      <c r="E47" s="25"/>
    </row>
    <row r="48" spans="2:5" x14ac:dyDescent="0.25">
      <c r="B48" s="26"/>
      <c r="C48" s="25"/>
      <c r="D48" s="25"/>
      <c r="E48" s="25"/>
    </row>
    <row r="49" spans="2:5" x14ac:dyDescent="0.25">
      <c r="B49" s="26"/>
      <c r="C49" s="25"/>
      <c r="D49" s="25"/>
      <c r="E49" s="25"/>
    </row>
    <row r="50" spans="2:5" x14ac:dyDescent="0.25">
      <c r="B50" s="26"/>
      <c r="C50" s="25"/>
      <c r="D50" s="25"/>
      <c r="E50" s="25"/>
    </row>
    <row r="51" spans="2:5" x14ac:dyDescent="0.25">
      <c r="B51" s="26"/>
      <c r="C51" s="25"/>
      <c r="D51" s="25"/>
      <c r="E51" s="25"/>
    </row>
    <row r="52" spans="2:5" x14ac:dyDescent="0.25">
      <c r="B52" s="26"/>
      <c r="C52" s="25"/>
      <c r="D52" s="25"/>
      <c r="E52" s="25"/>
    </row>
    <row r="53" spans="2:5" x14ac:dyDescent="0.25">
      <c r="B53" s="26"/>
      <c r="C53" s="25"/>
      <c r="D53" s="25"/>
      <c r="E53" s="25"/>
    </row>
    <row r="54" spans="2:5" x14ac:dyDescent="0.25">
      <c r="B54" s="26"/>
      <c r="C54" s="25"/>
      <c r="D54" s="25"/>
      <c r="E54" s="25"/>
    </row>
    <row r="55" spans="2:5" x14ac:dyDescent="0.25">
      <c r="B55" s="26"/>
      <c r="C55" s="25"/>
      <c r="D55" s="25"/>
      <c r="E55" s="25"/>
    </row>
    <row r="56" spans="2:5" x14ac:dyDescent="0.25">
      <c r="B56" s="26"/>
      <c r="C56" s="25"/>
      <c r="D56" s="25"/>
      <c r="E56" s="25"/>
    </row>
    <row r="57" spans="2:5" x14ac:dyDescent="0.25">
      <c r="B57" s="26"/>
      <c r="C57" s="25"/>
      <c r="D57" s="25"/>
      <c r="E57" s="25"/>
    </row>
    <row r="58" spans="2:5" x14ac:dyDescent="0.25">
      <c r="B58" s="26"/>
      <c r="C58" s="25"/>
      <c r="D58" s="25"/>
      <c r="E58" s="25"/>
    </row>
    <row r="59" spans="2:5" x14ac:dyDescent="0.25">
      <c r="B59" s="26"/>
      <c r="C59" s="25"/>
      <c r="D59" s="25"/>
      <c r="E59" s="25"/>
    </row>
    <row r="60" spans="2:5" x14ac:dyDescent="0.25">
      <c r="B60" s="26"/>
      <c r="C60" s="25"/>
      <c r="D60" s="25"/>
      <c r="E60" s="25"/>
    </row>
    <row r="61" spans="2:5" x14ac:dyDescent="0.25">
      <c r="B61" s="26"/>
      <c r="C61" s="25"/>
      <c r="D61" s="25"/>
      <c r="E61" s="25"/>
    </row>
    <row r="62" spans="2:5" x14ac:dyDescent="0.25">
      <c r="B62" s="26"/>
      <c r="C62" s="25"/>
      <c r="D62" s="25"/>
      <c r="E62" s="25"/>
    </row>
    <row r="63" spans="2:5" x14ac:dyDescent="0.25">
      <c r="B63" s="26"/>
      <c r="C63" s="25"/>
      <c r="D63" s="25"/>
      <c r="E63" s="25"/>
    </row>
    <row r="64" spans="2:5" x14ac:dyDescent="0.25">
      <c r="B64" s="26"/>
      <c r="C64" s="25"/>
      <c r="D64" s="25"/>
      <c r="E64" s="25"/>
    </row>
    <row r="65" spans="2:5" x14ac:dyDescent="0.25">
      <c r="B65" s="26"/>
      <c r="C65" s="25"/>
      <c r="D65" s="25"/>
      <c r="E65" s="25"/>
    </row>
    <row r="66" spans="2:5" x14ac:dyDescent="0.25">
      <c r="B66" s="26"/>
      <c r="C66" s="25"/>
      <c r="D66" s="25"/>
      <c r="E66" s="25"/>
    </row>
    <row r="67" spans="2:5" x14ac:dyDescent="0.25">
      <c r="B67" s="26"/>
      <c r="C67" s="25"/>
      <c r="D67" s="25"/>
      <c r="E67" s="25"/>
    </row>
    <row r="68" spans="2:5" x14ac:dyDescent="0.25">
      <c r="B68" s="26"/>
      <c r="C68" s="25"/>
      <c r="D68" s="25"/>
      <c r="E68" s="25"/>
    </row>
    <row r="74" spans="2:5" x14ac:dyDescent="0.25">
      <c r="B74" s="34" t="s">
        <v>8</v>
      </c>
      <c r="C74" s="1">
        <f>INTERCEPT(C10:C31,B10:B31)</f>
        <v>2334.8404291360812</v>
      </c>
      <c r="D74" s="1">
        <f>INTERCEPT(D10:D31,B10:B31)</f>
        <v>2390.366967814794</v>
      </c>
      <c r="E74" s="1">
        <f>INTERCEPT(E10:E31,B10:B31)</f>
        <v>2314.0308865047996</v>
      </c>
    </row>
    <row r="75" spans="2:5" x14ac:dyDescent="0.25">
      <c r="B75" s="34" t="s">
        <v>9</v>
      </c>
      <c r="C75" s="1">
        <f>SLOPE(C10:C31,B10:B31)</f>
        <v>-1.1468661773009599</v>
      </c>
      <c r="D75" s="1">
        <f>SLOPE(D10:D31,B10:B31)</f>
        <v>-1.1714850367024281</v>
      </c>
      <c r="E75" s="1">
        <f>SLOPE(E10:E31,B10:B31)</f>
        <v>-1.139638622247318</v>
      </c>
    </row>
    <row r="76" spans="2:5" x14ac:dyDescent="0.25">
      <c r="B76" s="34" t="s">
        <v>33</v>
      </c>
      <c r="C76" s="1">
        <f>RSQ(C10:C31,B10:B31)</f>
        <v>0.75420590091884288</v>
      </c>
      <c r="D76" s="1">
        <f>RSQ(D10:D31,B10:B31)</f>
        <v>0.69105535498604875</v>
      </c>
      <c r="E76" s="1">
        <f>RSQ(E10:E31,B10:B31)</f>
        <v>0.808772694087042</v>
      </c>
    </row>
    <row r="99" spans="2:11" x14ac:dyDescent="0.25">
      <c r="B99" t="s">
        <v>59</v>
      </c>
    </row>
    <row r="100" spans="2:11" x14ac:dyDescent="0.25">
      <c r="D100" t="s">
        <v>6</v>
      </c>
    </row>
    <row r="101" spans="2:11" x14ac:dyDescent="0.25">
      <c r="B101" s="25"/>
      <c r="C101" s="25"/>
      <c r="D101" s="25"/>
      <c r="E101" s="25"/>
      <c r="F101" s="25"/>
    </row>
    <row r="102" spans="2:11" x14ac:dyDescent="0.25">
      <c r="B102" s="59" t="s">
        <v>0</v>
      </c>
      <c r="C102" s="53" t="s">
        <v>49</v>
      </c>
      <c r="D102" s="54" t="s">
        <v>11</v>
      </c>
      <c r="E102" s="53" t="s">
        <v>50</v>
      </c>
      <c r="F102" s="53" t="s">
        <v>56</v>
      </c>
      <c r="G102" s="53" t="s">
        <v>60</v>
      </c>
      <c r="H102" s="53" t="s">
        <v>61</v>
      </c>
      <c r="I102" s="26"/>
    </row>
    <row r="103" spans="2:11" x14ac:dyDescent="0.25">
      <c r="B103" s="55">
        <v>1992</v>
      </c>
      <c r="C103" s="1">
        <v>1</v>
      </c>
      <c r="D103" s="56">
        <v>50</v>
      </c>
      <c r="E103" s="1">
        <f>$K$105+$K$106*C103</f>
        <v>50.283003952569175</v>
      </c>
      <c r="F103" s="1">
        <f>D103-E103</f>
        <v>-0.28300395256917454</v>
      </c>
      <c r="G103" s="1">
        <f>D103/E103</f>
        <v>0.99437177713495151</v>
      </c>
      <c r="H103" s="1"/>
    </row>
    <row r="104" spans="2:11" x14ac:dyDescent="0.25">
      <c r="B104" s="55">
        <v>1993</v>
      </c>
      <c r="C104" s="1">
        <v>2</v>
      </c>
      <c r="D104" s="56">
        <v>46.7</v>
      </c>
      <c r="E104" s="1">
        <f t="shared" ref="E104:E128" si="0">$K$105+$K$106*C104</f>
        <v>49.13613777526821</v>
      </c>
      <c r="F104" s="1">
        <f t="shared" ref="F104:F124" si="1">D104-E104</f>
        <v>-2.4361377752682074</v>
      </c>
      <c r="G104" s="1">
        <f t="shared" ref="G104:G128" si="2">D104/E104</f>
        <v>0.95042064994179509</v>
      </c>
      <c r="H104" s="1">
        <f>AVERAGE(D103:D105)</f>
        <v>47</v>
      </c>
    </row>
    <row r="105" spans="2:11" x14ac:dyDescent="0.25">
      <c r="B105" s="55">
        <v>1994</v>
      </c>
      <c r="C105" s="1">
        <v>3</v>
      </c>
      <c r="D105" s="56">
        <v>44.3</v>
      </c>
      <c r="E105" s="1">
        <f t="shared" si="0"/>
        <v>47.989271597967253</v>
      </c>
      <c r="F105" s="1">
        <f t="shared" si="1"/>
        <v>-3.6892715979672559</v>
      </c>
      <c r="G105" s="1">
        <f t="shared" si="2"/>
        <v>0.92312299238725004</v>
      </c>
      <c r="H105" s="1">
        <f t="shared" ref="H105:H128" si="3">AVERAGE(D104:D106)</f>
        <v>44.133333333333333</v>
      </c>
      <c r="J105" s="60" t="s">
        <v>8</v>
      </c>
      <c r="K105" s="61">
        <f>INTERCEPT(D103:D124,C103:C124)</f>
        <v>51.429870129870132</v>
      </c>
    </row>
    <row r="106" spans="2:11" x14ac:dyDescent="0.25">
      <c r="B106" s="55">
        <v>1995</v>
      </c>
      <c r="C106" s="1">
        <v>4</v>
      </c>
      <c r="D106" s="56">
        <v>41.4</v>
      </c>
      <c r="E106" s="1">
        <f t="shared" si="0"/>
        <v>46.842405420666296</v>
      </c>
      <c r="F106" s="1">
        <f t="shared" si="1"/>
        <v>-5.4424054206662973</v>
      </c>
      <c r="G106" s="1">
        <f t="shared" si="2"/>
        <v>0.88381456136184722</v>
      </c>
      <c r="H106" s="1">
        <f t="shared" si="3"/>
        <v>41.93333333333333</v>
      </c>
      <c r="J106" s="62" t="s">
        <v>9</v>
      </c>
      <c r="K106" s="63">
        <f>SLOPE(D103:D124,C103:C124)</f>
        <v>-1.1468661773009599</v>
      </c>
    </row>
    <row r="107" spans="2:11" x14ac:dyDescent="0.25">
      <c r="B107" s="55">
        <v>1996</v>
      </c>
      <c r="C107" s="1">
        <v>5</v>
      </c>
      <c r="D107" s="56">
        <v>40.1</v>
      </c>
      <c r="E107" s="1">
        <f t="shared" si="0"/>
        <v>45.695539243365332</v>
      </c>
      <c r="F107" s="1">
        <f t="shared" si="1"/>
        <v>-5.5955392433653302</v>
      </c>
      <c r="G107" s="1">
        <f t="shared" si="2"/>
        <v>0.87754736379048726</v>
      </c>
      <c r="H107" s="1">
        <f t="shared" si="3"/>
        <v>40.699999999999996</v>
      </c>
    </row>
    <row r="108" spans="2:11" x14ac:dyDescent="0.25">
      <c r="B108" s="55">
        <v>1997</v>
      </c>
      <c r="C108" s="1">
        <v>6</v>
      </c>
      <c r="D108" s="56">
        <v>40.6</v>
      </c>
      <c r="E108" s="1">
        <f t="shared" si="0"/>
        <v>44.548673066064374</v>
      </c>
      <c r="F108" s="1">
        <f t="shared" si="1"/>
        <v>-3.948673066064373</v>
      </c>
      <c r="G108" s="1">
        <f t="shared" si="2"/>
        <v>0.91136272319023715</v>
      </c>
      <c r="H108" s="1">
        <f t="shared" si="3"/>
        <v>42.433333333333337</v>
      </c>
      <c r="J108" s="64" t="s">
        <v>54</v>
      </c>
      <c r="K108" s="65"/>
    </row>
    <row r="109" spans="2:11" x14ac:dyDescent="0.25">
      <c r="B109" s="55">
        <v>1998</v>
      </c>
      <c r="C109" s="1">
        <v>7</v>
      </c>
      <c r="D109" s="57">
        <v>46.6</v>
      </c>
      <c r="E109" s="1">
        <f t="shared" si="0"/>
        <v>43.401806888763417</v>
      </c>
      <c r="F109" s="1">
        <f t="shared" si="1"/>
        <v>3.1981931112365842</v>
      </c>
      <c r="G109" s="1">
        <f t="shared" si="2"/>
        <v>1.0736880176310029</v>
      </c>
      <c r="H109" s="1">
        <f t="shared" si="3"/>
        <v>44.033333333333331</v>
      </c>
    </row>
    <row r="110" spans="2:11" x14ac:dyDescent="0.25">
      <c r="B110" s="55">
        <v>1999</v>
      </c>
      <c r="C110" s="1">
        <v>8</v>
      </c>
      <c r="D110" s="56">
        <v>44.9</v>
      </c>
      <c r="E110" s="1">
        <f t="shared" si="0"/>
        <v>42.254940711462453</v>
      </c>
      <c r="F110" s="1">
        <f t="shared" si="1"/>
        <v>2.6450592885375457</v>
      </c>
      <c r="G110" s="1">
        <f t="shared" si="2"/>
        <v>1.0625976334128431</v>
      </c>
      <c r="H110" s="1">
        <f t="shared" si="3"/>
        <v>45.033333333333331</v>
      </c>
    </row>
    <row r="111" spans="2:11" x14ac:dyDescent="0.25">
      <c r="B111" s="55">
        <v>2000</v>
      </c>
      <c r="C111" s="1">
        <v>9</v>
      </c>
      <c r="D111" s="57">
        <v>43.6</v>
      </c>
      <c r="E111" s="1">
        <f t="shared" si="0"/>
        <v>41.108074534161489</v>
      </c>
      <c r="F111" s="1">
        <f t="shared" si="1"/>
        <v>2.4919254658385128</v>
      </c>
      <c r="G111" s="1">
        <f t="shared" si="2"/>
        <v>1.0606188806962409</v>
      </c>
      <c r="H111" s="1">
        <f t="shared" si="3"/>
        <v>44.233333333333327</v>
      </c>
    </row>
    <row r="112" spans="2:11" x14ac:dyDescent="0.25">
      <c r="B112" s="55">
        <v>2001</v>
      </c>
      <c r="C112" s="1">
        <v>10</v>
      </c>
      <c r="D112" s="56">
        <v>44.2</v>
      </c>
      <c r="E112" s="1">
        <f t="shared" si="0"/>
        <v>39.961208356860531</v>
      </c>
      <c r="F112" s="1">
        <f t="shared" si="1"/>
        <v>4.2387916431394714</v>
      </c>
      <c r="G112" s="1">
        <f t="shared" si="2"/>
        <v>1.1060726593972416</v>
      </c>
      <c r="H112" s="1">
        <f t="shared" si="3"/>
        <v>44.266666666666673</v>
      </c>
    </row>
    <row r="113" spans="2:17" x14ac:dyDescent="0.25">
      <c r="B113" s="55">
        <v>2002</v>
      </c>
      <c r="C113" s="1">
        <v>11</v>
      </c>
      <c r="D113" s="56">
        <v>45</v>
      </c>
      <c r="E113" s="1">
        <f t="shared" si="0"/>
        <v>38.814342179559574</v>
      </c>
      <c r="F113" s="1">
        <f t="shared" si="1"/>
        <v>6.1856578204404258</v>
      </c>
      <c r="G113" s="1">
        <f t="shared" si="2"/>
        <v>1.1593652622482913</v>
      </c>
      <c r="H113" s="1">
        <f t="shared" si="3"/>
        <v>43.466666666666669</v>
      </c>
    </row>
    <row r="114" spans="2:17" x14ac:dyDescent="0.25">
      <c r="B114" s="55">
        <v>2003</v>
      </c>
      <c r="C114" s="1">
        <v>12</v>
      </c>
      <c r="D114" s="56">
        <v>41.2</v>
      </c>
      <c r="E114" s="1">
        <f t="shared" si="0"/>
        <v>37.66747600225861</v>
      </c>
      <c r="F114" s="1">
        <f t="shared" si="1"/>
        <v>3.5325239977413929</v>
      </c>
      <c r="G114" s="1">
        <f t="shared" si="2"/>
        <v>1.0937818078792849</v>
      </c>
      <c r="H114" s="1">
        <f t="shared" si="3"/>
        <v>41.866666666666667</v>
      </c>
    </row>
    <row r="115" spans="2:17" x14ac:dyDescent="0.25">
      <c r="B115" s="55">
        <v>2004</v>
      </c>
      <c r="C115" s="1">
        <v>13</v>
      </c>
      <c r="D115" s="56">
        <v>39.4</v>
      </c>
      <c r="E115" s="1">
        <f t="shared" si="0"/>
        <v>36.520609824957653</v>
      </c>
      <c r="F115" s="1">
        <f t="shared" si="1"/>
        <v>2.8793901750423458</v>
      </c>
      <c r="G115" s="1">
        <f t="shared" si="2"/>
        <v>1.0788428832060359</v>
      </c>
      <c r="H115" s="1">
        <f t="shared" si="3"/>
        <v>39.799999999999997</v>
      </c>
    </row>
    <row r="116" spans="2:17" ht="15.75" thickBot="1" x14ac:dyDescent="0.3">
      <c r="B116" s="55">
        <v>2005</v>
      </c>
      <c r="C116" s="1">
        <v>14</v>
      </c>
      <c r="D116" s="56">
        <v>38.799999999999997</v>
      </c>
      <c r="E116" s="1">
        <f t="shared" si="0"/>
        <v>35.373743647656696</v>
      </c>
      <c r="F116" s="1">
        <f t="shared" si="1"/>
        <v>3.4262563523433016</v>
      </c>
      <c r="G116" s="1">
        <f t="shared" si="2"/>
        <v>1.096858743209959</v>
      </c>
      <c r="H116" s="1">
        <f t="shared" si="3"/>
        <v>39.099999999999994</v>
      </c>
    </row>
    <row r="117" spans="2:17" ht="15.75" thickTop="1" x14ac:dyDescent="0.25">
      <c r="B117" s="55">
        <v>2006</v>
      </c>
      <c r="C117" s="1">
        <v>15</v>
      </c>
      <c r="D117" s="56">
        <v>39.1</v>
      </c>
      <c r="E117" s="1">
        <f t="shared" si="0"/>
        <v>34.226877470355731</v>
      </c>
      <c r="F117" s="1">
        <f t="shared" si="1"/>
        <v>4.8731225296442702</v>
      </c>
      <c r="G117" s="1">
        <f t="shared" si="2"/>
        <v>1.1423770700048503</v>
      </c>
      <c r="H117" s="1">
        <f t="shared" si="3"/>
        <v>38.266666666666673</v>
      </c>
      <c r="J117" s="80" t="s">
        <v>66</v>
      </c>
      <c r="K117" s="79"/>
      <c r="L117" s="79"/>
      <c r="M117" s="79"/>
      <c r="N117" s="79"/>
      <c r="O117" s="79"/>
      <c r="P117" s="84"/>
      <c r="Q117" s="25"/>
    </row>
    <row r="118" spans="2:17" x14ac:dyDescent="0.25">
      <c r="B118" s="55">
        <v>2007</v>
      </c>
      <c r="C118" s="1">
        <v>16</v>
      </c>
      <c r="D118" s="56">
        <v>36.9</v>
      </c>
      <c r="E118" s="1">
        <f t="shared" si="0"/>
        <v>33.080011293054774</v>
      </c>
      <c r="F118" s="1">
        <f t="shared" si="1"/>
        <v>3.8199887069452245</v>
      </c>
      <c r="G118" s="1">
        <f t="shared" si="2"/>
        <v>1.1154772491793932</v>
      </c>
      <c r="H118" s="1">
        <f t="shared" si="3"/>
        <v>37.133333333333333</v>
      </c>
      <c r="J118" s="81"/>
      <c r="K118" s="78"/>
      <c r="L118" s="78"/>
      <c r="M118" s="78"/>
      <c r="N118" s="78"/>
      <c r="O118" s="78"/>
      <c r="P118" s="85"/>
      <c r="Q118" s="25"/>
    </row>
    <row r="119" spans="2:17" x14ac:dyDescent="0.25">
      <c r="B119" s="55">
        <v>2008</v>
      </c>
      <c r="C119" s="1">
        <v>17</v>
      </c>
      <c r="D119" s="56">
        <v>35.4</v>
      </c>
      <c r="E119" s="1">
        <f t="shared" si="0"/>
        <v>31.933145115753813</v>
      </c>
      <c r="F119" s="1">
        <f t="shared" si="1"/>
        <v>3.4668548842461853</v>
      </c>
      <c r="G119" s="1">
        <f t="shared" si="2"/>
        <v>1.1085660329315905</v>
      </c>
      <c r="H119" s="1">
        <f t="shared" si="3"/>
        <v>34.5</v>
      </c>
      <c r="J119" s="81"/>
      <c r="K119" s="78"/>
      <c r="L119" s="78"/>
      <c r="M119" s="78"/>
      <c r="N119" s="78"/>
      <c r="O119" s="78"/>
      <c r="P119" s="85"/>
    </row>
    <row r="120" spans="2:17" x14ac:dyDescent="0.25">
      <c r="B120" s="55">
        <v>2009</v>
      </c>
      <c r="C120" s="1">
        <v>18</v>
      </c>
      <c r="D120" s="56">
        <v>31.2</v>
      </c>
      <c r="E120" s="1">
        <f t="shared" si="0"/>
        <v>30.786278938452853</v>
      </c>
      <c r="F120" s="1">
        <f t="shared" si="1"/>
        <v>0.41372106154714672</v>
      </c>
      <c r="G120" s="1">
        <f t="shared" si="2"/>
        <v>1.0134384886973267</v>
      </c>
      <c r="H120" s="1">
        <f t="shared" si="3"/>
        <v>31.766666666666666</v>
      </c>
      <c r="J120" s="81"/>
      <c r="K120" s="78"/>
      <c r="L120" s="78"/>
      <c r="M120" s="78"/>
      <c r="N120" s="78"/>
      <c r="O120" s="78"/>
      <c r="P120" s="85"/>
    </row>
    <row r="121" spans="2:17" ht="15.75" thickBot="1" x14ac:dyDescent="0.3">
      <c r="B121" s="55">
        <v>2010</v>
      </c>
      <c r="C121" s="1">
        <v>19</v>
      </c>
      <c r="D121" s="56">
        <v>28.7</v>
      </c>
      <c r="E121" s="1">
        <f t="shared" si="0"/>
        <v>29.639412761151895</v>
      </c>
      <c r="F121" s="1">
        <f t="shared" si="1"/>
        <v>-0.93941276115189609</v>
      </c>
      <c r="G121" s="1">
        <f t="shared" si="2"/>
        <v>0.96830528429418905</v>
      </c>
      <c r="H121" s="1">
        <f t="shared" si="3"/>
        <v>27.7</v>
      </c>
      <c r="J121" s="82"/>
      <c r="K121" s="83"/>
      <c r="L121" s="83"/>
      <c r="M121" s="83"/>
      <c r="N121" s="83"/>
      <c r="O121" s="83"/>
      <c r="P121" s="86"/>
    </row>
    <row r="122" spans="2:17" ht="15.75" thickTop="1" x14ac:dyDescent="0.25">
      <c r="B122" s="55">
        <v>2011</v>
      </c>
      <c r="C122" s="1">
        <v>20</v>
      </c>
      <c r="D122" s="57">
        <v>23.2</v>
      </c>
      <c r="E122" s="1">
        <f t="shared" si="0"/>
        <v>28.492546583850935</v>
      </c>
      <c r="F122" s="1">
        <f t="shared" si="1"/>
        <v>-5.2925465838509353</v>
      </c>
      <c r="G122" s="1">
        <f t="shared" si="2"/>
        <v>0.81424803261177592</v>
      </c>
      <c r="H122" s="1">
        <f t="shared" si="3"/>
        <v>24.233333333333334</v>
      </c>
      <c r="J122" s="25"/>
    </row>
    <row r="123" spans="2:17" x14ac:dyDescent="0.25">
      <c r="B123" s="55">
        <v>2012</v>
      </c>
      <c r="C123" s="1">
        <v>21</v>
      </c>
      <c r="D123" s="56">
        <v>20.8</v>
      </c>
      <c r="E123" s="1">
        <f t="shared" si="0"/>
        <v>27.345680406549974</v>
      </c>
      <c r="F123" s="1">
        <f t="shared" si="1"/>
        <v>-6.5456804065499732</v>
      </c>
      <c r="G123" s="1">
        <f t="shared" si="2"/>
        <v>0.76063201539567038</v>
      </c>
      <c r="H123" s="1">
        <f t="shared" si="3"/>
        <v>21.066666666666666</v>
      </c>
    </row>
    <row r="124" spans="2:17" x14ac:dyDescent="0.25">
      <c r="B124" s="55">
        <v>2013</v>
      </c>
      <c r="C124" s="1">
        <v>22</v>
      </c>
      <c r="D124" s="56">
        <v>19.2</v>
      </c>
      <c r="E124" s="1">
        <f t="shared" si="0"/>
        <v>26.198814229249017</v>
      </c>
      <c r="F124" s="1">
        <f t="shared" si="1"/>
        <v>-6.9988142292490174</v>
      </c>
      <c r="G124" s="1">
        <f t="shared" si="2"/>
        <v>0.732857595461883</v>
      </c>
      <c r="H124" s="1"/>
    </row>
    <row r="125" spans="2:17" x14ac:dyDescent="0.25">
      <c r="B125" s="58">
        <v>2014</v>
      </c>
      <c r="C125" s="33">
        <v>23</v>
      </c>
      <c r="D125" s="33"/>
      <c r="E125" s="33">
        <f>$K$105+$K$106*C125</f>
        <v>25.051948051948056</v>
      </c>
      <c r="F125" s="1"/>
      <c r="G125" s="1"/>
      <c r="H125" s="1"/>
    </row>
    <row r="126" spans="2:17" x14ac:dyDescent="0.25">
      <c r="B126" s="58">
        <v>2015</v>
      </c>
      <c r="C126" s="33">
        <v>24</v>
      </c>
      <c r="D126" s="33"/>
      <c r="E126" s="33">
        <f t="shared" si="0"/>
        <v>23.905081874647095</v>
      </c>
      <c r="F126" s="1"/>
      <c r="G126" s="1"/>
      <c r="H126" s="1"/>
    </row>
    <row r="127" spans="2:17" x14ac:dyDescent="0.25">
      <c r="B127" s="58">
        <v>2016</v>
      </c>
      <c r="C127" s="33">
        <v>25</v>
      </c>
      <c r="D127" s="33"/>
      <c r="E127" s="33">
        <f t="shared" si="0"/>
        <v>22.758215697346134</v>
      </c>
      <c r="F127" s="1"/>
      <c r="G127" s="1"/>
      <c r="H127" s="1"/>
    </row>
    <row r="128" spans="2:17" x14ac:dyDescent="0.25">
      <c r="B128" s="58">
        <v>2017</v>
      </c>
      <c r="C128" s="33">
        <v>26</v>
      </c>
      <c r="D128" s="33"/>
      <c r="E128" s="33">
        <f t="shared" si="0"/>
        <v>21.611349520045174</v>
      </c>
      <c r="F128" s="1"/>
      <c r="G128" s="1"/>
      <c r="H128" s="1"/>
    </row>
  </sheetData>
  <mergeCells count="6">
    <mergeCell ref="J108:K108"/>
    <mergeCell ref="J117:P121"/>
    <mergeCell ref="B6:B7"/>
    <mergeCell ref="C6:E6"/>
    <mergeCell ref="B8:B9"/>
    <mergeCell ref="C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2"/>
  <sheetViews>
    <sheetView workbookViewId="0">
      <selection activeCell="H9" sqref="H9"/>
    </sheetView>
  </sheetViews>
  <sheetFormatPr defaultRowHeight="15" x14ac:dyDescent="0.25"/>
  <cols>
    <col min="3" max="3" width="21.85546875" customWidth="1"/>
    <col min="4" max="4" width="9.85546875" customWidth="1"/>
    <col min="5" max="5" width="11.140625" customWidth="1"/>
    <col min="6" max="8" width="10.140625" customWidth="1"/>
    <col min="11" max="11" width="15.140625" bestFit="1" customWidth="1"/>
    <col min="13" max="13" width="10" bestFit="1" customWidth="1"/>
    <col min="14" max="14" width="9.42578125" bestFit="1" customWidth="1"/>
    <col min="16" max="16" width="17.85546875" bestFit="1" customWidth="1"/>
    <col min="18" max="18" width="10" bestFit="1" customWidth="1"/>
  </cols>
  <sheetData>
    <row r="2" spans="1:37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18.75" x14ac:dyDescent="0.3">
      <c r="A3" s="18"/>
      <c r="B3" s="18"/>
      <c r="C3" s="17" t="s">
        <v>32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7" spans="1:37" ht="15.75" thickBot="1" x14ac:dyDescent="0.3"/>
    <row r="8" spans="1:37" ht="16.5" thickTop="1" thickBot="1" x14ac:dyDescent="0.3">
      <c r="C8" s="91" t="s">
        <v>0</v>
      </c>
      <c r="D8" s="95" t="s">
        <v>10</v>
      </c>
      <c r="E8" s="96"/>
      <c r="F8" s="97"/>
    </row>
    <row r="9" spans="1:37" ht="16.5" thickTop="1" thickBot="1" x14ac:dyDescent="0.3">
      <c r="C9" s="88"/>
      <c r="D9" s="92" t="s">
        <v>11</v>
      </c>
      <c r="E9" s="93" t="s">
        <v>12</v>
      </c>
      <c r="F9" s="94" t="s">
        <v>13</v>
      </c>
      <c r="H9" s="25"/>
    </row>
    <row r="10" spans="1:37" ht="16.5" thickTop="1" thickBot="1" x14ac:dyDescent="0.3">
      <c r="C10" s="87">
        <v>1970</v>
      </c>
      <c r="D10" s="89">
        <v>60</v>
      </c>
      <c r="E10" s="90">
        <v>56</v>
      </c>
      <c r="F10" s="90">
        <v>4</v>
      </c>
      <c r="H10" s="25"/>
    </row>
    <row r="11" spans="1:37" ht="15.75" thickBot="1" x14ac:dyDescent="0.3">
      <c r="C11" s="11">
        <v>1971</v>
      </c>
      <c r="D11" s="14">
        <v>78</v>
      </c>
      <c r="E11" s="12">
        <v>69</v>
      </c>
      <c r="F11" s="12">
        <v>9</v>
      </c>
    </row>
    <row r="12" spans="1:37" ht="15.75" thickBot="1" x14ac:dyDescent="0.3">
      <c r="C12" s="11">
        <v>1972</v>
      </c>
      <c r="D12" s="14">
        <v>64</v>
      </c>
      <c r="E12" s="12">
        <v>52</v>
      </c>
      <c r="F12" s="12">
        <v>12</v>
      </c>
    </row>
    <row r="13" spans="1:37" ht="15.75" thickBot="1" x14ac:dyDescent="0.3">
      <c r="C13" s="11">
        <v>1973</v>
      </c>
      <c r="D13" s="14">
        <v>60</v>
      </c>
      <c r="E13" s="12">
        <v>52</v>
      </c>
      <c r="F13" s="12">
        <v>8</v>
      </c>
    </row>
    <row r="14" spans="1:37" ht="15.75" thickBot="1" x14ac:dyDescent="0.3">
      <c r="C14" s="11">
        <v>1974</v>
      </c>
      <c r="D14" s="14">
        <v>87</v>
      </c>
      <c r="E14" s="12">
        <v>76</v>
      </c>
      <c r="F14" s="12">
        <v>11</v>
      </c>
    </row>
    <row r="15" spans="1:37" ht="15.75" thickBot="1" x14ac:dyDescent="0.3">
      <c r="C15" s="11">
        <v>1975</v>
      </c>
      <c r="D15" s="14">
        <v>86</v>
      </c>
      <c r="E15" s="12">
        <v>66</v>
      </c>
      <c r="F15" s="12">
        <v>20</v>
      </c>
    </row>
    <row r="16" spans="1:37" ht="15.75" thickBot="1" x14ac:dyDescent="0.3">
      <c r="C16" s="11">
        <v>1976</v>
      </c>
      <c r="D16" s="14">
        <v>65</v>
      </c>
      <c r="E16" s="12">
        <v>48</v>
      </c>
      <c r="F16" s="12">
        <v>17</v>
      </c>
    </row>
    <row r="17" spans="3:6" ht="15.75" thickBot="1" x14ac:dyDescent="0.3">
      <c r="C17" s="11">
        <v>1977</v>
      </c>
      <c r="D17" s="14">
        <v>103</v>
      </c>
      <c r="E17" s="12">
        <v>78</v>
      </c>
      <c r="F17" s="12">
        <v>25</v>
      </c>
    </row>
    <row r="18" spans="3:6" ht="15.75" thickBot="1" x14ac:dyDescent="0.3">
      <c r="C18" s="11">
        <v>1978</v>
      </c>
      <c r="D18" s="14">
        <v>61</v>
      </c>
      <c r="E18" s="12">
        <v>51</v>
      </c>
      <c r="F18" s="12">
        <v>10</v>
      </c>
    </row>
    <row r="19" spans="3:6" ht="15.75" thickBot="1" x14ac:dyDescent="0.3">
      <c r="C19" s="11">
        <v>1979</v>
      </c>
      <c r="D19" s="14">
        <v>105</v>
      </c>
      <c r="E19" s="12">
        <v>80</v>
      </c>
      <c r="F19" s="12">
        <v>25</v>
      </c>
    </row>
    <row r="20" spans="3:6" ht="15.75" thickBot="1" x14ac:dyDescent="0.3">
      <c r="C20" s="11">
        <v>1980</v>
      </c>
      <c r="D20" s="14">
        <v>116</v>
      </c>
      <c r="E20" s="12">
        <v>77</v>
      </c>
      <c r="F20" s="12">
        <v>39</v>
      </c>
    </row>
    <row r="21" spans="3:6" ht="15.75" thickBot="1" x14ac:dyDescent="0.3">
      <c r="C21" s="11">
        <v>1981</v>
      </c>
      <c r="D21" s="14">
        <v>112</v>
      </c>
      <c r="E21" s="12">
        <v>79</v>
      </c>
      <c r="F21" s="12">
        <v>33</v>
      </c>
    </row>
    <row r="22" spans="3:6" ht="15.75" thickBot="1" x14ac:dyDescent="0.3">
      <c r="C22" s="11">
        <v>1982</v>
      </c>
      <c r="D22" s="14">
        <v>130</v>
      </c>
      <c r="E22" s="12">
        <v>95</v>
      </c>
      <c r="F22" s="12">
        <v>35</v>
      </c>
    </row>
    <row r="23" spans="3:6" ht="15.75" thickBot="1" x14ac:dyDescent="0.3">
      <c r="C23" s="11">
        <v>1983</v>
      </c>
      <c r="D23" s="14">
        <v>177</v>
      </c>
      <c r="E23" s="12">
        <v>126</v>
      </c>
      <c r="F23" s="12">
        <v>51</v>
      </c>
    </row>
    <row r="24" spans="3:6" ht="15.75" thickBot="1" x14ac:dyDescent="0.3">
      <c r="C24" s="11">
        <v>1984</v>
      </c>
      <c r="D24" s="14">
        <v>214</v>
      </c>
      <c r="E24" s="12">
        <v>145</v>
      </c>
      <c r="F24" s="12">
        <v>69</v>
      </c>
    </row>
    <row r="25" spans="3:6" ht="15.75" thickBot="1" x14ac:dyDescent="0.3">
      <c r="C25" s="11">
        <v>1985</v>
      </c>
      <c r="D25" s="14">
        <v>207</v>
      </c>
      <c r="E25" s="12">
        <v>151</v>
      </c>
      <c r="F25" s="12">
        <v>56</v>
      </c>
    </row>
    <row r="26" spans="3:6" ht="15.75" thickBot="1" x14ac:dyDescent="0.3">
      <c r="C26" s="11">
        <v>1986</v>
      </c>
      <c r="D26" s="14">
        <v>216</v>
      </c>
      <c r="E26" s="12">
        <v>146</v>
      </c>
      <c r="F26" s="12">
        <v>70</v>
      </c>
    </row>
    <row r="27" spans="3:6" ht="15.75" thickBot="1" x14ac:dyDescent="0.3">
      <c r="C27" s="11">
        <v>1987</v>
      </c>
      <c r="D27" s="14">
        <v>274</v>
      </c>
      <c r="E27" s="12">
        <v>179</v>
      </c>
      <c r="F27" s="12">
        <v>95</v>
      </c>
    </row>
    <row r="28" spans="3:6" ht="15.75" thickBot="1" x14ac:dyDescent="0.3">
      <c r="C28" s="11">
        <v>1988</v>
      </c>
      <c r="D28" s="14">
        <v>275</v>
      </c>
      <c r="E28" s="12">
        <v>175</v>
      </c>
      <c r="F28" s="12">
        <v>100</v>
      </c>
    </row>
    <row r="29" spans="3:6" ht="15.75" thickBot="1" x14ac:dyDescent="0.3">
      <c r="C29" s="11">
        <v>1989</v>
      </c>
      <c r="D29" s="14">
        <v>341</v>
      </c>
      <c r="E29" s="12">
        <v>217</v>
      </c>
      <c r="F29" s="12">
        <v>124</v>
      </c>
    </row>
    <row r="30" spans="3:6" ht="15.75" thickBot="1" x14ac:dyDescent="0.3">
      <c r="C30" s="11">
        <v>1990</v>
      </c>
      <c r="D30" s="14">
        <v>337</v>
      </c>
      <c r="E30" s="12">
        <v>210</v>
      </c>
      <c r="F30" s="12">
        <v>127</v>
      </c>
    </row>
    <row r="31" spans="3:6" ht="15.75" thickBot="1" x14ac:dyDescent="0.3">
      <c r="C31" s="11">
        <v>1991</v>
      </c>
      <c r="D31" s="14">
        <v>319</v>
      </c>
      <c r="E31" s="12">
        <v>207</v>
      </c>
      <c r="F31" s="12">
        <v>112</v>
      </c>
    </row>
    <row r="32" spans="3:6" ht="15.75" thickBot="1" x14ac:dyDescent="0.3">
      <c r="C32" s="11">
        <v>1992</v>
      </c>
      <c r="D32" s="14">
        <v>351</v>
      </c>
      <c r="E32" s="12">
        <v>233</v>
      </c>
      <c r="F32" s="12">
        <v>118</v>
      </c>
    </row>
    <row r="33" spans="3:6" ht="15.75" thickBot="1" x14ac:dyDescent="0.3">
      <c r="C33" s="11">
        <v>1993</v>
      </c>
      <c r="D33" s="14">
        <v>493</v>
      </c>
      <c r="E33" s="12">
        <v>320</v>
      </c>
      <c r="F33" s="12">
        <v>173</v>
      </c>
    </row>
    <row r="34" spans="3:6" ht="15.75" thickBot="1" x14ac:dyDescent="0.3">
      <c r="C34" s="11">
        <v>1994</v>
      </c>
      <c r="D34" s="14">
        <v>453</v>
      </c>
      <c r="E34" s="12">
        <v>264</v>
      </c>
      <c r="F34" s="12">
        <v>189</v>
      </c>
    </row>
    <row r="35" spans="3:6" ht="15.75" thickBot="1" x14ac:dyDescent="0.3">
      <c r="C35" s="11">
        <v>1995</v>
      </c>
      <c r="D35" s="14">
        <v>567</v>
      </c>
      <c r="E35" s="12">
        <v>357</v>
      </c>
      <c r="F35" s="12">
        <v>210</v>
      </c>
    </row>
    <row r="36" spans="3:6" ht="15.75" thickBot="1" x14ac:dyDescent="0.3">
      <c r="C36" s="11">
        <v>1996</v>
      </c>
      <c r="D36" s="14">
        <v>607</v>
      </c>
      <c r="E36" s="12">
        <v>376</v>
      </c>
      <c r="F36" s="12">
        <v>231</v>
      </c>
    </row>
    <row r="37" spans="3:6" ht="15.75" thickBot="1" x14ac:dyDescent="0.3">
      <c r="C37" s="11">
        <v>1997</v>
      </c>
      <c r="D37" s="14">
        <v>579</v>
      </c>
      <c r="E37" s="12">
        <v>338</v>
      </c>
      <c r="F37" s="12">
        <v>241</v>
      </c>
    </row>
    <row r="38" spans="3:6" ht="15.75" thickBot="1" x14ac:dyDescent="0.3">
      <c r="C38" s="11">
        <v>1998</v>
      </c>
      <c r="D38" s="14">
        <v>719</v>
      </c>
      <c r="E38" s="12">
        <v>418</v>
      </c>
      <c r="F38" s="12">
        <v>301</v>
      </c>
    </row>
    <row r="39" spans="3:6" ht="15.75" thickBot="1" x14ac:dyDescent="0.3">
      <c r="C39" s="11">
        <v>1999</v>
      </c>
      <c r="D39" s="14">
        <v>772</v>
      </c>
      <c r="E39" s="12">
        <v>454</v>
      </c>
      <c r="F39" s="12">
        <v>318</v>
      </c>
    </row>
    <row r="40" spans="3:6" ht="15.75" thickBot="1" x14ac:dyDescent="0.3">
      <c r="C40" s="11">
        <v>2000</v>
      </c>
      <c r="D40" s="14">
        <v>860</v>
      </c>
      <c r="E40" s="12">
        <v>480</v>
      </c>
      <c r="F40" s="12">
        <v>380</v>
      </c>
    </row>
    <row r="41" spans="3:6" ht="15.75" thickBot="1" x14ac:dyDescent="0.3">
      <c r="C41" s="11">
        <v>2001</v>
      </c>
      <c r="D41" s="14">
        <v>908</v>
      </c>
      <c r="E41" s="12">
        <v>504</v>
      </c>
      <c r="F41" s="12">
        <v>404</v>
      </c>
    </row>
    <row r="42" spans="3:6" ht="15.75" thickBot="1" x14ac:dyDescent="0.3">
      <c r="C42" s="11">
        <v>2002</v>
      </c>
      <c r="D42" s="14">
        <v>985</v>
      </c>
      <c r="E42" s="12">
        <v>530</v>
      </c>
      <c r="F42" s="12">
        <v>455</v>
      </c>
    </row>
    <row r="43" spans="3:6" ht="15.75" thickBot="1" x14ac:dyDescent="0.3">
      <c r="C43" s="11">
        <v>2003</v>
      </c>
      <c r="D43" s="9">
        <v>1028</v>
      </c>
      <c r="E43" s="12">
        <v>555</v>
      </c>
      <c r="F43" s="12">
        <v>473</v>
      </c>
    </row>
    <row r="44" spans="3:6" ht="15.75" thickBot="1" x14ac:dyDescent="0.3">
      <c r="C44" s="11">
        <v>2004</v>
      </c>
      <c r="D44" s="9">
        <v>1086</v>
      </c>
      <c r="E44" s="12">
        <v>583</v>
      </c>
      <c r="F44" s="12">
        <v>503</v>
      </c>
    </row>
    <row r="45" spans="3:6" ht="15.75" thickBot="1" x14ac:dyDescent="0.3">
      <c r="C45" s="11">
        <v>2005</v>
      </c>
      <c r="D45" s="9">
        <v>1198</v>
      </c>
      <c r="E45" s="12">
        <v>613</v>
      </c>
      <c r="F45" s="12">
        <v>585</v>
      </c>
    </row>
    <row r="46" spans="3:6" ht="15.75" thickBot="1" x14ac:dyDescent="0.3">
      <c r="C46" s="11">
        <v>2006</v>
      </c>
      <c r="D46" s="9">
        <v>1305</v>
      </c>
      <c r="E46" s="12">
        <v>627</v>
      </c>
      <c r="F46" s="12">
        <v>678</v>
      </c>
    </row>
    <row r="47" spans="3:6" ht="15.75" thickBot="1" x14ac:dyDescent="0.3">
      <c r="C47" s="11">
        <v>2007</v>
      </c>
      <c r="D47" s="9">
        <v>1476</v>
      </c>
      <c r="E47" s="12">
        <v>769</v>
      </c>
      <c r="F47" s="12">
        <v>707</v>
      </c>
    </row>
    <row r="48" spans="3:6" ht="15.75" thickBot="1" x14ac:dyDescent="0.3">
      <c r="C48" s="11">
        <v>2008</v>
      </c>
      <c r="D48" s="9">
        <v>1522</v>
      </c>
      <c r="E48" s="12">
        <v>748</v>
      </c>
      <c r="F48" s="12">
        <v>774</v>
      </c>
    </row>
    <row r="49" spans="3:8" ht="15.75" thickBot="1" x14ac:dyDescent="0.3">
      <c r="C49" s="11">
        <v>2009</v>
      </c>
      <c r="D49" s="9">
        <v>1595</v>
      </c>
      <c r="E49" s="12">
        <v>774</v>
      </c>
      <c r="F49" s="12">
        <v>821</v>
      </c>
    </row>
    <row r="50" spans="3:8" ht="15.75" thickBot="1" x14ac:dyDescent="0.3">
      <c r="C50" s="11">
        <v>2010</v>
      </c>
      <c r="D50" s="9">
        <v>1666</v>
      </c>
      <c r="E50" s="12">
        <v>756</v>
      </c>
      <c r="F50" s="12">
        <v>910</v>
      </c>
    </row>
    <row r="51" spans="3:8" ht="15.75" thickBot="1" x14ac:dyDescent="0.3">
      <c r="C51" s="11">
        <v>2011</v>
      </c>
      <c r="D51" s="9">
        <v>1845</v>
      </c>
      <c r="E51" s="12">
        <v>823</v>
      </c>
      <c r="F51" s="7">
        <v>1022</v>
      </c>
    </row>
    <row r="52" spans="3:8" ht="15.75" thickBot="1" x14ac:dyDescent="0.3">
      <c r="C52" s="11">
        <v>2012</v>
      </c>
      <c r="D52" s="9">
        <v>2209</v>
      </c>
      <c r="E52" s="7">
        <v>1013</v>
      </c>
      <c r="F52" s="7">
        <v>1196</v>
      </c>
    </row>
    <row r="53" spans="3:8" ht="15.75" thickBot="1" x14ac:dyDescent="0.3">
      <c r="C53" s="28" t="s">
        <v>3</v>
      </c>
      <c r="D53" s="27">
        <f>AVERAGE(D10:D52)</f>
        <v>597.93023255813955</v>
      </c>
      <c r="E53" s="27">
        <f>AVERAGE(E10:E52)</f>
        <v>324.88372093023258</v>
      </c>
      <c r="F53" s="27">
        <f>AVERAGE(F10:F52)</f>
        <v>273.04651162790697</v>
      </c>
      <c r="G53" s="25"/>
      <c r="H53" s="25"/>
    </row>
    <row r="54" spans="3:8" ht="15.75" thickBot="1" x14ac:dyDescent="0.3">
      <c r="C54" s="28" t="s">
        <v>4</v>
      </c>
      <c r="D54" s="27">
        <f>VARP(D10:D52)</f>
        <v>327837.46024878311</v>
      </c>
      <c r="E54" s="27">
        <f>VARP(E10:E52)</f>
        <v>69732.893455922123</v>
      </c>
      <c r="F54" s="27">
        <f>VARP(F10:F52)</f>
        <v>97093.672255273123</v>
      </c>
      <c r="G54" s="25"/>
      <c r="H54" s="25"/>
    </row>
    <row r="55" spans="3:8" ht="15.75" thickBot="1" x14ac:dyDescent="0.3">
      <c r="C55" s="28" t="s">
        <v>38</v>
      </c>
      <c r="D55" s="27">
        <f>STDEV(D10:D52)</f>
        <v>579.34714469325763</v>
      </c>
      <c r="E55" s="27">
        <f>STDEV(E10:E52)</f>
        <v>267.19506066349334</v>
      </c>
      <c r="F55" s="27">
        <f>STDEV(F10:F52)</f>
        <v>315.28626097023187</v>
      </c>
      <c r="G55" s="25"/>
      <c r="H55" s="25"/>
    </row>
    <row r="56" spans="3:8" ht="15.75" thickBot="1" x14ac:dyDescent="0.3">
      <c r="C56" s="28" t="s">
        <v>15</v>
      </c>
      <c r="D56" s="27">
        <f>COVAR(C10:C52,D10:D52)</f>
        <v>6560.4186046511641</v>
      </c>
      <c r="E56" s="27">
        <f>COVAR(C10:C52,D10:D52)</f>
        <v>6560.4186046511641</v>
      </c>
      <c r="F56" s="27">
        <f>COVAR(C10:C52,F10:F52)</f>
        <v>3450.5348837209303</v>
      </c>
      <c r="G56" s="25"/>
      <c r="H56" s="25"/>
    </row>
    <row r="57" spans="3:8" ht="15.75" thickBot="1" x14ac:dyDescent="0.3">
      <c r="C57" s="28" t="s">
        <v>7</v>
      </c>
      <c r="D57" s="27">
        <f>CORREL(C10:C52,D10:D52)</f>
        <v>0.92329801705263426</v>
      </c>
      <c r="E57" s="27">
        <f>CORREL(C10:C52,E10:E52)</f>
        <v>0.9489972361606881</v>
      </c>
      <c r="F57" s="27">
        <f>CORREL(C10:C52,F10:F52)</f>
        <v>0.89234048743250183</v>
      </c>
      <c r="G57" s="25"/>
      <c r="H57" s="25"/>
    </row>
    <row r="58" spans="3:8" ht="15.75" thickBot="1" x14ac:dyDescent="0.3">
      <c r="C58" s="28" t="s">
        <v>43</v>
      </c>
      <c r="D58" s="27">
        <f>MAX(D10:D52)</f>
        <v>2209</v>
      </c>
      <c r="E58" s="27">
        <f>MAX(E10:E52)</f>
        <v>1013</v>
      </c>
      <c r="F58" s="27">
        <f>MAX(F10:F52)</f>
        <v>1196</v>
      </c>
    </row>
    <row r="59" spans="3:8" ht="15.75" thickBot="1" x14ac:dyDescent="0.3">
      <c r="C59" s="28" t="s">
        <v>42</v>
      </c>
      <c r="D59" s="27">
        <v>2012</v>
      </c>
      <c r="E59" s="27">
        <v>2012</v>
      </c>
      <c r="F59" s="27">
        <v>2012</v>
      </c>
    </row>
    <row r="60" spans="3:8" ht="15.75" thickBot="1" x14ac:dyDescent="0.3">
      <c r="C60" s="28" t="s">
        <v>41</v>
      </c>
      <c r="D60" s="27">
        <f>MIN(D10:D52)</f>
        <v>60</v>
      </c>
      <c r="E60" s="27">
        <f>MIN(E10:E52)</f>
        <v>48</v>
      </c>
      <c r="F60" s="27">
        <f>MIN(F10:F52)</f>
        <v>4</v>
      </c>
    </row>
    <row r="61" spans="3:8" ht="15.75" thickBot="1" x14ac:dyDescent="0.3">
      <c r="C61" s="28" t="s">
        <v>42</v>
      </c>
      <c r="D61" s="27">
        <v>1970</v>
      </c>
      <c r="E61" s="27">
        <v>1976</v>
      </c>
      <c r="F61" s="27">
        <v>1970</v>
      </c>
    </row>
    <row r="89" spans="3:8" x14ac:dyDescent="0.25">
      <c r="G89" s="25"/>
      <c r="H89" s="25"/>
    </row>
    <row r="90" spans="3:8" x14ac:dyDescent="0.25">
      <c r="G90" s="25"/>
      <c r="H90" s="25"/>
    </row>
    <row r="91" spans="3:8" x14ac:dyDescent="0.25">
      <c r="G91" s="25"/>
      <c r="H91" s="25"/>
    </row>
    <row r="93" spans="3:8" x14ac:dyDescent="0.25">
      <c r="C93" s="34" t="s">
        <v>8</v>
      </c>
      <c r="D93" s="1">
        <f>INTERCEPT(D10:D52,C10:C52)</f>
        <v>-84218.910299003343</v>
      </c>
      <c r="E93" s="1">
        <f>INTERCEPT(E10:E52,C10:C52)</f>
        <v>-39881.470099667778</v>
      </c>
      <c r="F93" s="1">
        <f>INTERCEPT(F10:F52,C10:C52)</f>
        <v>-44337.44019933555</v>
      </c>
    </row>
    <row r="94" spans="3:8" x14ac:dyDescent="0.25">
      <c r="C94" s="34" t="s">
        <v>9</v>
      </c>
      <c r="D94" s="1">
        <f>SLOPE(D10:D52,C10:C52)</f>
        <v>42.600120809423146</v>
      </c>
      <c r="E94" s="1">
        <f>SLOPE(E10:E52,C10:C52)</f>
        <v>20.194050135910601</v>
      </c>
      <c r="F94" s="1">
        <f>SLOPE(F10:F52,C10:C52)</f>
        <v>22.406070673512534</v>
      </c>
    </row>
    <row r="95" spans="3:8" x14ac:dyDescent="0.25">
      <c r="C95" s="34" t="s">
        <v>33</v>
      </c>
      <c r="D95" s="1">
        <f>RSQ(D10:D52,C10:C52)</f>
        <v>0.85247922829332645</v>
      </c>
      <c r="E95" s="1">
        <f>RSQ(E10:E52,C10:C52)</f>
        <v>0.90059575424062466</v>
      </c>
      <c r="F95" s="1">
        <f>RSQ(F10:F52,C10:C52)</f>
        <v>0.79627154551127499</v>
      </c>
    </row>
    <row r="120" spans="3:12" x14ac:dyDescent="0.25">
      <c r="G120" s="25"/>
      <c r="H120" s="25"/>
    </row>
    <row r="121" spans="3:12" x14ac:dyDescent="0.25">
      <c r="G121" s="25"/>
      <c r="H121" s="25"/>
    </row>
    <row r="122" spans="3:12" x14ac:dyDescent="0.25">
      <c r="C122" t="s">
        <v>59</v>
      </c>
      <c r="G122" s="25"/>
      <c r="H122" s="25"/>
    </row>
    <row r="123" spans="3:12" x14ac:dyDescent="0.25">
      <c r="G123" s="25"/>
      <c r="H123" s="25"/>
    </row>
    <row r="124" spans="3:12" x14ac:dyDescent="0.25">
      <c r="C124" s="25"/>
      <c r="D124" s="25"/>
      <c r="E124" s="25"/>
      <c r="F124" s="25"/>
      <c r="G124" s="25"/>
      <c r="H124" s="25"/>
    </row>
    <row r="125" spans="3:12" x14ac:dyDescent="0.25">
      <c r="C125" s="67" t="s">
        <v>0</v>
      </c>
      <c r="D125" s="68" t="s">
        <v>49</v>
      </c>
      <c r="E125" s="77" t="s">
        <v>11</v>
      </c>
      <c r="F125" s="68" t="s">
        <v>50</v>
      </c>
      <c r="G125" s="68" t="s">
        <v>56</v>
      </c>
      <c r="H125" s="68" t="s">
        <v>60</v>
      </c>
      <c r="I125" s="68" t="s">
        <v>61</v>
      </c>
    </row>
    <row r="126" spans="3:12" x14ac:dyDescent="0.25">
      <c r="C126" s="55">
        <v>1970</v>
      </c>
      <c r="D126" s="1">
        <v>1</v>
      </c>
      <c r="E126" s="56">
        <v>60</v>
      </c>
      <c r="F126" s="1">
        <f>$L$128+$L$129*D126</f>
        <v>-296.67230443974643</v>
      </c>
      <c r="G126" s="1">
        <f>E126-F126</f>
        <v>356.67230443974643</v>
      </c>
      <c r="H126" s="1">
        <f>E126/F126</f>
        <v>-0.20224334763336793</v>
      </c>
      <c r="I126" s="1"/>
    </row>
    <row r="127" spans="3:12" x14ac:dyDescent="0.25">
      <c r="C127" s="55">
        <v>1971</v>
      </c>
      <c r="D127" s="1">
        <v>2</v>
      </c>
      <c r="E127" s="56">
        <v>78</v>
      </c>
      <c r="F127" s="1">
        <f>$L$128+$L$129*D127</f>
        <v>-254.07218363032331</v>
      </c>
      <c r="G127" s="1">
        <f t="shared" ref="G127:G168" si="0">E127-F127</f>
        <v>332.07218363032331</v>
      </c>
      <c r="H127" s="1">
        <f t="shared" ref="H127:H172" si="1">E127/F127</f>
        <v>-0.30699936878367806</v>
      </c>
      <c r="I127" s="1">
        <f>AVERAGE(E126:E128)</f>
        <v>67.333333333333329</v>
      </c>
    </row>
    <row r="128" spans="3:12" x14ac:dyDescent="0.25">
      <c r="C128" s="55">
        <v>1972</v>
      </c>
      <c r="D128" s="1">
        <v>3</v>
      </c>
      <c r="E128" s="56">
        <v>64</v>
      </c>
      <c r="F128" s="1">
        <f>$L$128+$L$129*D128</f>
        <v>-211.47206282090016</v>
      </c>
      <c r="G128" s="1">
        <f t="shared" si="0"/>
        <v>275.47206282090019</v>
      </c>
      <c r="H128" s="1">
        <f t="shared" si="1"/>
        <v>-0.30264044879631619</v>
      </c>
      <c r="I128" s="1">
        <f t="shared" ref="I128:I172" si="2">AVERAGE(E127:E129)</f>
        <v>67.333333333333329</v>
      </c>
      <c r="K128" s="60" t="s">
        <v>8</v>
      </c>
      <c r="L128" s="61">
        <f>INTERCEPT(E126:E168,D126:D168)</f>
        <v>-339.2724252491696</v>
      </c>
    </row>
    <row r="129" spans="3:12" x14ac:dyDescent="0.25">
      <c r="C129" s="55">
        <v>1973</v>
      </c>
      <c r="D129" s="1">
        <v>4</v>
      </c>
      <c r="E129" s="56">
        <v>60</v>
      </c>
      <c r="F129" s="1">
        <f>$L$128+$L$129*D129</f>
        <v>-168.87194201147702</v>
      </c>
      <c r="G129" s="1">
        <f t="shared" si="0"/>
        <v>228.87194201147702</v>
      </c>
      <c r="H129" s="1">
        <f t="shared" si="1"/>
        <v>-0.35529880976866024</v>
      </c>
      <c r="I129" s="1">
        <f t="shared" si="2"/>
        <v>70.333333333333329</v>
      </c>
      <c r="K129" s="62" t="s">
        <v>9</v>
      </c>
      <c r="L129" s="63">
        <f>SLOPE(E126:E168,D126:D168)</f>
        <v>42.600120809423146</v>
      </c>
    </row>
    <row r="130" spans="3:12" x14ac:dyDescent="0.25">
      <c r="C130" s="55">
        <v>1974</v>
      </c>
      <c r="D130" s="1">
        <v>5</v>
      </c>
      <c r="E130" s="56">
        <v>87</v>
      </c>
      <c r="F130" s="1">
        <f>$L$128+$L$129*D130</f>
        <v>-126.27182120205387</v>
      </c>
      <c r="G130" s="1">
        <f t="shared" si="0"/>
        <v>213.27182120205387</v>
      </c>
      <c r="H130" s="1">
        <f t="shared" si="1"/>
        <v>-0.68898982505991535</v>
      </c>
      <c r="I130" s="1">
        <f t="shared" si="2"/>
        <v>77.666666666666671</v>
      </c>
    </row>
    <row r="131" spans="3:12" x14ac:dyDescent="0.25">
      <c r="C131" s="55">
        <v>1975</v>
      </c>
      <c r="D131" s="1">
        <v>6</v>
      </c>
      <c r="E131" s="56">
        <v>86</v>
      </c>
      <c r="F131" s="1">
        <f>$L$128+$L$129*D131</f>
        <v>-83.671700392630726</v>
      </c>
      <c r="G131" s="1">
        <f t="shared" si="0"/>
        <v>169.67170039263073</v>
      </c>
      <c r="H131" s="1">
        <f t="shared" si="1"/>
        <v>-1.0278266079982084</v>
      </c>
      <c r="I131" s="1">
        <f t="shared" si="2"/>
        <v>79.333333333333329</v>
      </c>
      <c r="K131" s="70" t="s">
        <v>55</v>
      </c>
      <c r="L131" s="71"/>
    </row>
    <row r="132" spans="3:12" x14ac:dyDescent="0.25">
      <c r="C132" s="55">
        <v>1976</v>
      </c>
      <c r="D132" s="1">
        <v>7</v>
      </c>
      <c r="E132" s="56">
        <v>65</v>
      </c>
      <c r="F132" s="1">
        <f>$L$128+$L$129*D132</f>
        <v>-41.071579583207608</v>
      </c>
      <c r="G132" s="1">
        <f t="shared" si="0"/>
        <v>106.07157958320761</v>
      </c>
      <c r="H132" s="1">
        <f t="shared" si="1"/>
        <v>-1.5826028767244122</v>
      </c>
      <c r="I132" s="1">
        <f t="shared" si="2"/>
        <v>84.666666666666671</v>
      </c>
    </row>
    <row r="133" spans="3:12" x14ac:dyDescent="0.25">
      <c r="C133" s="55">
        <v>1977</v>
      </c>
      <c r="D133" s="1">
        <v>8</v>
      </c>
      <c r="E133" s="56">
        <v>103</v>
      </c>
      <c r="F133" s="1">
        <f>$L$128+$L$129*D133</f>
        <v>1.528541226215566</v>
      </c>
      <c r="G133" s="1">
        <f t="shared" si="0"/>
        <v>101.47145877378443</v>
      </c>
      <c r="H133" s="1">
        <f t="shared" si="1"/>
        <v>67.384508990321592</v>
      </c>
      <c r="I133" s="1">
        <f t="shared" si="2"/>
        <v>76.333333333333329</v>
      </c>
    </row>
    <row r="134" spans="3:12" x14ac:dyDescent="0.25">
      <c r="C134" s="55">
        <v>1978</v>
      </c>
      <c r="D134" s="1">
        <v>9</v>
      </c>
      <c r="E134" s="56">
        <v>61</v>
      </c>
      <c r="F134" s="1">
        <f>$L$128+$L$129*D134</f>
        <v>44.12866203563874</v>
      </c>
      <c r="G134" s="1">
        <f t="shared" si="0"/>
        <v>16.87133796436126</v>
      </c>
      <c r="H134" s="1">
        <f t="shared" si="1"/>
        <v>1.3823215385668344</v>
      </c>
      <c r="I134" s="1">
        <f t="shared" si="2"/>
        <v>89.666666666666671</v>
      </c>
    </row>
    <row r="135" spans="3:12" x14ac:dyDescent="0.25">
      <c r="C135" s="55">
        <v>1979</v>
      </c>
      <c r="D135" s="1">
        <v>10</v>
      </c>
      <c r="E135" s="56">
        <v>105</v>
      </c>
      <c r="F135" s="1">
        <f>$L$128+$L$129*D135</f>
        <v>86.728782845061858</v>
      </c>
      <c r="G135" s="1">
        <f t="shared" si="0"/>
        <v>18.271217154938142</v>
      </c>
      <c r="H135" s="1">
        <f t="shared" si="1"/>
        <v>1.2106707433860691</v>
      </c>
      <c r="I135" s="1">
        <f t="shared" si="2"/>
        <v>94</v>
      </c>
    </row>
    <row r="136" spans="3:12" x14ac:dyDescent="0.25">
      <c r="C136" s="55">
        <v>1980</v>
      </c>
      <c r="D136" s="1">
        <v>11</v>
      </c>
      <c r="E136" s="56">
        <v>116</v>
      </c>
      <c r="F136" s="1">
        <f>$L$128+$L$129*D136</f>
        <v>129.32890365448498</v>
      </c>
      <c r="G136" s="1">
        <f t="shared" si="0"/>
        <v>-13.328903654484975</v>
      </c>
      <c r="H136" s="1">
        <f t="shared" si="1"/>
        <v>0.89693793670365851</v>
      </c>
      <c r="I136" s="1">
        <f t="shared" si="2"/>
        <v>111</v>
      </c>
    </row>
    <row r="137" spans="3:12" x14ac:dyDescent="0.25">
      <c r="C137" s="55">
        <v>1981</v>
      </c>
      <c r="D137" s="1">
        <v>12</v>
      </c>
      <c r="E137" s="56">
        <v>112</v>
      </c>
      <c r="F137" s="1">
        <f>$L$128+$L$129*D137</f>
        <v>171.92902446390815</v>
      </c>
      <c r="G137" s="1">
        <f t="shared" si="0"/>
        <v>-59.929024463908149</v>
      </c>
      <c r="H137" s="1">
        <f t="shared" si="1"/>
        <v>0.65143160294910751</v>
      </c>
      <c r="I137" s="1">
        <f t="shared" si="2"/>
        <v>119.33333333333333</v>
      </c>
    </row>
    <row r="138" spans="3:12" x14ac:dyDescent="0.25">
      <c r="C138" s="55">
        <v>1982</v>
      </c>
      <c r="D138" s="1">
        <v>13</v>
      </c>
      <c r="E138" s="56">
        <v>130</v>
      </c>
      <c r="F138" s="1">
        <f>$L$128+$L$129*D138</f>
        <v>214.52914527333132</v>
      </c>
      <c r="G138" s="1">
        <f t="shared" si="0"/>
        <v>-84.529145273331324</v>
      </c>
      <c r="H138" s="1">
        <f t="shared" si="1"/>
        <v>0.60597826852089098</v>
      </c>
      <c r="I138" s="1">
        <f t="shared" si="2"/>
        <v>139.66666666666666</v>
      </c>
    </row>
    <row r="139" spans="3:12" x14ac:dyDescent="0.25">
      <c r="C139" s="55">
        <v>1983</v>
      </c>
      <c r="D139" s="1">
        <v>14</v>
      </c>
      <c r="E139" s="56">
        <v>177</v>
      </c>
      <c r="F139" s="1">
        <f>$L$128+$L$129*D139</f>
        <v>257.12926608275438</v>
      </c>
      <c r="G139" s="1">
        <f t="shared" si="0"/>
        <v>-80.129266082754384</v>
      </c>
      <c r="H139" s="1">
        <f t="shared" si="1"/>
        <v>0.68836971651073897</v>
      </c>
      <c r="I139" s="1">
        <f t="shared" si="2"/>
        <v>173.66666666666666</v>
      </c>
    </row>
    <row r="140" spans="3:12" x14ac:dyDescent="0.25">
      <c r="C140" s="55">
        <v>1984</v>
      </c>
      <c r="D140" s="1">
        <v>15</v>
      </c>
      <c r="E140" s="56">
        <v>214</v>
      </c>
      <c r="F140" s="1">
        <f>$L$128+$L$129*D140</f>
        <v>299.72938689217756</v>
      </c>
      <c r="G140" s="1">
        <f t="shared" si="0"/>
        <v>-85.729386892177558</v>
      </c>
      <c r="H140" s="1">
        <f t="shared" si="1"/>
        <v>0.71397737211861301</v>
      </c>
      <c r="I140" s="1">
        <f t="shared" si="2"/>
        <v>199.33333333333334</v>
      </c>
    </row>
    <row r="141" spans="3:12" x14ac:dyDescent="0.25">
      <c r="C141" s="55">
        <v>1985</v>
      </c>
      <c r="D141" s="1">
        <v>16</v>
      </c>
      <c r="E141" s="56">
        <v>207</v>
      </c>
      <c r="F141" s="1">
        <f>$L$128+$L$129*D141</f>
        <v>342.32950770160073</v>
      </c>
      <c r="G141" s="1">
        <f t="shared" si="0"/>
        <v>-135.32950770160073</v>
      </c>
      <c r="H141" s="1">
        <f t="shared" si="1"/>
        <v>0.60468056461097197</v>
      </c>
      <c r="I141" s="1">
        <f t="shared" si="2"/>
        <v>212.33333333333334</v>
      </c>
    </row>
    <row r="142" spans="3:12" x14ac:dyDescent="0.25">
      <c r="C142" s="55">
        <v>1986</v>
      </c>
      <c r="D142" s="1">
        <v>17</v>
      </c>
      <c r="E142" s="56">
        <v>216</v>
      </c>
      <c r="F142" s="1">
        <f>$L$128+$L$129*D142</f>
        <v>384.92962851102391</v>
      </c>
      <c r="G142" s="1">
        <f t="shared" si="0"/>
        <v>-168.92962851102391</v>
      </c>
      <c r="H142" s="1">
        <f t="shared" si="1"/>
        <v>0.56114152822043428</v>
      </c>
      <c r="I142" s="1">
        <f t="shared" si="2"/>
        <v>232.33333333333334</v>
      </c>
    </row>
    <row r="143" spans="3:12" x14ac:dyDescent="0.25">
      <c r="C143" s="55">
        <v>1987</v>
      </c>
      <c r="D143" s="1">
        <v>18</v>
      </c>
      <c r="E143" s="56">
        <v>274</v>
      </c>
      <c r="F143" s="1">
        <f>$L$128+$L$129*D143</f>
        <v>427.52974932044708</v>
      </c>
      <c r="G143" s="1">
        <f t="shared" si="0"/>
        <v>-153.52974932044708</v>
      </c>
      <c r="H143" s="1">
        <f t="shared" si="1"/>
        <v>0.64089107351130392</v>
      </c>
      <c r="I143" s="1">
        <f t="shared" si="2"/>
        <v>255</v>
      </c>
    </row>
    <row r="144" spans="3:12" x14ac:dyDescent="0.25">
      <c r="C144" s="55">
        <v>1988</v>
      </c>
      <c r="D144" s="1">
        <v>19</v>
      </c>
      <c r="E144" s="56">
        <v>275</v>
      </c>
      <c r="F144" s="1">
        <f>$L$128+$L$129*D144</f>
        <v>470.12987012987014</v>
      </c>
      <c r="G144" s="1">
        <f t="shared" si="0"/>
        <v>-195.12987012987014</v>
      </c>
      <c r="H144" s="1">
        <f t="shared" si="1"/>
        <v>0.58494475138121549</v>
      </c>
      <c r="I144" s="1">
        <f t="shared" si="2"/>
        <v>296.66666666666669</v>
      </c>
    </row>
    <row r="145" spans="3:9" x14ac:dyDescent="0.25">
      <c r="C145" s="55">
        <v>1989</v>
      </c>
      <c r="D145" s="1">
        <v>20</v>
      </c>
      <c r="E145" s="56">
        <v>341</v>
      </c>
      <c r="F145" s="1">
        <f>$L$128+$L$129*D145</f>
        <v>512.72999093929332</v>
      </c>
      <c r="G145" s="1">
        <f t="shared" si="0"/>
        <v>-171.72999093929332</v>
      </c>
      <c r="H145" s="1">
        <f t="shared" si="1"/>
        <v>0.6650673961460819</v>
      </c>
      <c r="I145" s="1">
        <f t="shared" si="2"/>
        <v>317.66666666666669</v>
      </c>
    </row>
    <row r="146" spans="3:9" x14ac:dyDescent="0.25">
      <c r="C146" s="55">
        <v>1990</v>
      </c>
      <c r="D146" s="1">
        <v>21</v>
      </c>
      <c r="E146" s="56">
        <v>337</v>
      </c>
      <c r="F146" s="1">
        <f>$L$128+$L$129*D146</f>
        <v>555.33011174871649</v>
      </c>
      <c r="G146" s="1">
        <f t="shared" si="0"/>
        <v>-218.33011174871649</v>
      </c>
      <c r="H146" s="1">
        <f t="shared" si="1"/>
        <v>0.60684625751482835</v>
      </c>
      <c r="I146" s="1">
        <f t="shared" si="2"/>
        <v>332.33333333333331</v>
      </c>
    </row>
    <row r="147" spans="3:9" x14ac:dyDescent="0.25">
      <c r="C147" s="55">
        <v>1991</v>
      </c>
      <c r="D147" s="1">
        <v>22</v>
      </c>
      <c r="E147" s="56">
        <v>319</v>
      </c>
      <c r="F147" s="1">
        <f>$L$128+$L$129*D147</f>
        <v>597.93023255813955</v>
      </c>
      <c r="G147" s="1">
        <f t="shared" si="0"/>
        <v>-278.93023255813955</v>
      </c>
      <c r="H147" s="1">
        <f t="shared" si="1"/>
        <v>0.53350705923534669</v>
      </c>
      <c r="I147" s="1">
        <f t="shared" si="2"/>
        <v>335.66666666666669</v>
      </c>
    </row>
    <row r="148" spans="3:9" x14ac:dyDescent="0.25">
      <c r="C148" s="55">
        <v>1992</v>
      </c>
      <c r="D148" s="1">
        <v>23</v>
      </c>
      <c r="E148" s="56">
        <v>351</v>
      </c>
      <c r="F148" s="1">
        <f>$L$128+$L$129*D148</f>
        <v>640.53035336756272</v>
      </c>
      <c r="G148" s="1">
        <f t="shared" si="0"/>
        <v>-289.53035336756272</v>
      </c>
      <c r="H148" s="1">
        <f t="shared" si="1"/>
        <v>0.54798339868615364</v>
      </c>
      <c r="I148" s="1">
        <f t="shared" si="2"/>
        <v>387.66666666666669</v>
      </c>
    </row>
    <row r="149" spans="3:9" x14ac:dyDescent="0.25">
      <c r="C149" s="55">
        <v>1993</v>
      </c>
      <c r="D149" s="1">
        <v>24</v>
      </c>
      <c r="E149" s="56">
        <v>493</v>
      </c>
      <c r="F149" s="1">
        <f>$L$128+$L$129*D149</f>
        <v>683.1304741769859</v>
      </c>
      <c r="G149" s="1">
        <f t="shared" si="0"/>
        <v>-190.1304741769859</v>
      </c>
      <c r="H149" s="1">
        <f t="shared" si="1"/>
        <v>0.72167765695704156</v>
      </c>
      <c r="I149" s="1">
        <f t="shared" si="2"/>
        <v>432.33333333333331</v>
      </c>
    </row>
    <row r="150" spans="3:9" x14ac:dyDescent="0.25">
      <c r="C150" s="55">
        <v>1994</v>
      </c>
      <c r="D150" s="1">
        <v>25</v>
      </c>
      <c r="E150" s="56">
        <v>453</v>
      </c>
      <c r="F150" s="1">
        <f>$L$128+$L$129*D150</f>
        <v>725.73059498640896</v>
      </c>
      <c r="G150" s="1">
        <f t="shared" si="0"/>
        <v>-272.73059498640896</v>
      </c>
      <c r="H150" s="1">
        <f t="shared" si="1"/>
        <v>0.62419857055700334</v>
      </c>
      <c r="I150" s="1">
        <f t="shared" si="2"/>
        <v>504.33333333333331</v>
      </c>
    </row>
    <row r="151" spans="3:9" x14ac:dyDescent="0.25">
      <c r="C151" s="55">
        <v>1995</v>
      </c>
      <c r="D151" s="1">
        <v>26</v>
      </c>
      <c r="E151" s="56">
        <v>567</v>
      </c>
      <c r="F151" s="1">
        <f>$L$128+$L$129*D151</f>
        <v>768.33071579583225</v>
      </c>
      <c r="G151" s="1">
        <f t="shared" si="0"/>
        <v>-201.33071579583225</v>
      </c>
      <c r="H151" s="1">
        <f t="shared" si="1"/>
        <v>0.73796346852111061</v>
      </c>
      <c r="I151" s="1">
        <f t="shared" si="2"/>
        <v>542.33333333333337</v>
      </c>
    </row>
    <row r="152" spans="3:9" x14ac:dyDescent="0.25">
      <c r="C152" s="55">
        <v>1996</v>
      </c>
      <c r="D152" s="1">
        <v>27</v>
      </c>
      <c r="E152" s="56">
        <v>607</v>
      </c>
      <c r="F152" s="1">
        <f>$L$128+$L$129*D152</f>
        <v>810.93083660525531</v>
      </c>
      <c r="G152" s="1">
        <f t="shared" si="0"/>
        <v>-203.93083660525531</v>
      </c>
      <c r="H152" s="1">
        <f t="shared" si="1"/>
        <v>0.7485225281863036</v>
      </c>
      <c r="I152" s="1">
        <f t="shared" si="2"/>
        <v>584.33333333333337</v>
      </c>
    </row>
    <row r="153" spans="3:9" x14ac:dyDescent="0.25">
      <c r="C153" s="55">
        <v>1997</v>
      </c>
      <c r="D153" s="1">
        <v>28</v>
      </c>
      <c r="E153" s="56">
        <v>579</v>
      </c>
      <c r="F153" s="1">
        <f>$L$128+$L$129*D153</f>
        <v>853.53095741467837</v>
      </c>
      <c r="G153" s="1">
        <f t="shared" si="0"/>
        <v>-274.53095741467837</v>
      </c>
      <c r="H153" s="1">
        <f t="shared" si="1"/>
        <v>0.6783585234609123</v>
      </c>
      <c r="I153" s="1">
        <f t="shared" si="2"/>
        <v>635</v>
      </c>
    </row>
    <row r="154" spans="3:9" x14ac:dyDescent="0.25">
      <c r="C154" s="55">
        <v>1998</v>
      </c>
      <c r="D154" s="1">
        <v>29</v>
      </c>
      <c r="E154" s="56">
        <v>719</v>
      </c>
      <c r="F154" s="1">
        <f>$L$128+$L$129*D154</f>
        <v>896.13107822410166</v>
      </c>
      <c r="G154" s="1">
        <f t="shared" si="0"/>
        <v>-177.13107822410166</v>
      </c>
      <c r="H154" s="1">
        <f t="shared" si="1"/>
        <v>0.80233798098473574</v>
      </c>
      <c r="I154" s="1">
        <f t="shared" si="2"/>
        <v>690</v>
      </c>
    </row>
    <row r="155" spans="3:9" x14ac:dyDescent="0.25">
      <c r="C155" s="55">
        <v>1999</v>
      </c>
      <c r="D155" s="1">
        <v>30</v>
      </c>
      <c r="E155" s="56">
        <v>772</v>
      </c>
      <c r="F155" s="1">
        <f>$L$128+$L$129*D155</f>
        <v>938.73119903352472</v>
      </c>
      <c r="G155" s="1">
        <f t="shared" si="0"/>
        <v>-166.73119903352472</v>
      </c>
      <c r="H155" s="1">
        <f t="shared" si="1"/>
        <v>0.82238664358318592</v>
      </c>
      <c r="I155" s="1">
        <f t="shared" si="2"/>
        <v>783.66666666666663</v>
      </c>
    </row>
    <row r="156" spans="3:9" x14ac:dyDescent="0.25">
      <c r="C156" s="55">
        <v>2000</v>
      </c>
      <c r="D156" s="1">
        <v>31</v>
      </c>
      <c r="E156" s="56">
        <v>860</v>
      </c>
      <c r="F156" s="1">
        <f>$L$128+$L$129*D156</f>
        <v>981.33131984294801</v>
      </c>
      <c r="G156" s="1">
        <f t="shared" si="0"/>
        <v>-121.33131984294801</v>
      </c>
      <c r="H156" s="1">
        <f t="shared" si="1"/>
        <v>0.87636049376028691</v>
      </c>
      <c r="I156" s="1">
        <f t="shared" si="2"/>
        <v>846.66666666666663</v>
      </c>
    </row>
    <row r="157" spans="3:9" x14ac:dyDescent="0.25">
      <c r="C157" s="55">
        <v>2001</v>
      </c>
      <c r="D157" s="1">
        <v>32</v>
      </c>
      <c r="E157" s="56">
        <v>908</v>
      </c>
      <c r="F157" s="1">
        <f>$L$128+$L$129*D157</f>
        <v>1023.9314406523711</v>
      </c>
      <c r="G157" s="1">
        <f t="shared" si="0"/>
        <v>-115.93144065237107</v>
      </c>
      <c r="H157" s="1">
        <f t="shared" si="1"/>
        <v>0.88677812200150008</v>
      </c>
      <c r="I157" s="1">
        <f t="shared" si="2"/>
        <v>917.66666666666663</v>
      </c>
    </row>
    <row r="158" spans="3:9" x14ac:dyDescent="0.25">
      <c r="C158" s="55">
        <v>2002</v>
      </c>
      <c r="D158" s="1">
        <v>33</v>
      </c>
      <c r="E158" s="56">
        <v>985</v>
      </c>
      <c r="F158" s="1">
        <f>$L$128+$L$129*D158</f>
        <v>1066.5315614617941</v>
      </c>
      <c r="G158" s="1">
        <f t="shared" si="0"/>
        <v>-81.531561461794126</v>
      </c>
      <c r="H158" s="1">
        <f t="shared" si="1"/>
        <v>0.9235544784534585</v>
      </c>
      <c r="I158" s="1">
        <f t="shared" si="2"/>
        <v>973.66666666666663</v>
      </c>
    </row>
    <row r="159" spans="3:9" x14ac:dyDescent="0.25">
      <c r="C159" s="55">
        <v>2003</v>
      </c>
      <c r="D159" s="1">
        <v>34</v>
      </c>
      <c r="E159" s="66">
        <v>1028</v>
      </c>
      <c r="F159" s="1">
        <f>$L$128+$L$129*D159</f>
        <v>1109.1316822712174</v>
      </c>
      <c r="G159" s="1">
        <f t="shared" si="0"/>
        <v>-81.131682271217414</v>
      </c>
      <c r="H159" s="1">
        <f t="shared" si="1"/>
        <v>0.92685117234674919</v>
      </c>
      <c r="I159" s="1">
        <f t="shared" si="2"/>
        <v>1033</v>
      </c>
    </row>
    <row r="160" spans="3:9" x14ac:dyDescent="0.25">
      <c r="C160" s="55">
        <v>2004</v>
      </c>
      <c r="D160" s="1">
        <v>35</v>
      </c>
      <c r="E160" s="66">
        <v>1086</v>
      </c>
      <c r="F160" s="1">
        <f>$L$128+$L$129*D160</f>
        <v>1151.7318030806405</v>
      </c>
      <c r="G160" s="1">
        <f t="shared" si="0"/>
        <v>-65.731803080640475</v>
      </c>
      <c r="H160" s="1">
        <f t="shared" si="1"/>
        <v>0.94292785620330899</v>
      </c>
      <c r="I160" s="1">
        <f t="shared" si="2"/>
        <v>1104</v>
      </c>
    </row>
    <row r="161" spans="3:9" x14ac:dyDescent="0.25">
      <c r="C161" s="55">
        <v>2005</v>
      </c>
      <c r="D161" s="1">
        <v>36</v>
      </c>
      <c r="E161" s="66">
        <v>1198</v>
      </c>
      <c r="F161" s="1">
        <f>$L$128+$L$129*D161</f>
        <v>1194.3319238900638</v>
      </c>
      <c r="G161" s="1">
        <f t="shared" si="0"/>
        <v>3.6680761099362371</v>
      </c>
      <c r="H161" s="1">
        <f t="shared" si="1"/>
        <v>1.0030712367613761</v>
      </c>
      <c r="I161" s="1">
        <f t="shared" si="2"/>
        <v>1196.3333333333333</v>
      </c>
    </row>
    <row r="162" spans="3:9" x14ac:dyDescent="0.25">
      <c r="C162" s="55">
        <v>2006</v>
      </c>
      <c r="D162" s="1">
        <v>37</v>
      </c>
      <c r="E162" s="66">
        <v>1305</v>
      </c>
      <c r="F162" s="1">
        <f>$L$128+$L$129*D162</f>
        <v>1236.9320446994868</v>
      </c>
      <c r="G162" s="1">
        <f t="shared" si="0"/>
        <v>68.067955300513177</v>
      </c>
      <c r="H162" s="1">
        <f t="shared" si="1"/>
        <v>1.0550296643960342</v>
      </c>
      <c r="I162" s="1">
        <f t="shared" si="2"/>
        <v>1326.3333333333333</v>
      </c>
    </row>
    <row r="163" spans="3:9" x14ac:dyDescent="0.25">
      <c r="C163" s="55">
        <v>2007</v>
      </c>
      <c r="D163" s="1">
        <v>38</v>
      </c>
      <c r="E163" s="66">
        <v>1476</v>
      </c>
      <c r="F163" s="1">
        <f>$L$128+$L$129*D163</f>
        <v>1279.5321655089099</v>
      </c>
      <c r="G163" s="1">
        <f t="shared" si="0"/>
        <v>196.46783449109012</v>
      </c>
      <c r="H163" s="1">
        <f t="shared" si="1"/>
        <v>1.153546616323591</v>
      </c>
      <c r="I163" s="1">
        <f t="shared" si="2"/>
        <v>1434.3333333333333</v>
      </c>
    </row>
    <row r="164" spans="3:9" x14ac:dyDescent="0.25">
      <c r="C164" s="55">
        <v>2008</v>
      </c>
      <c r="D164" s="1">
        <v>39</v>
      </c>
      <c r="E164" s="66">
        <v>1522</v>
      </c>
      <c r="F164" s="1">
        <f>$L$128+$L$129*D164</f>
        <v>1322.1322863183332</v>
      </c>
      <c r="G164" s="1">
        <f t="shared" si="0"/>
        <v>199.86771368166683</v>
      </c>
      <c r="H164" s="1">
        <f t="shared" si="1"/>
        <v>1.1511707381704044</v>
      </c>
      <c r="I164" s="1">
        <f t="shared" si="2"/>
        <v>1531</v>
      </c>
    </row>
    <row r="165" spans="3:9" x14ac:dyDescent="0.25">
      <c r="C165" s="55">
        <v>2009</v>
      </c>
      <c r="D165" s="1">
        <v>40</v>
      </c>
      <c r="E165" s="66">
        <v>1595</v>
      </c>
      <c r="F165" s="1">
        <f>$L$128+$L$129*D165</f>
        <v>1364.7324071277562</v>
      </c>
      <c r="G165" s="1">
        <f t="shared" si="0"/>
        <v>230.26759287224377</v>
      </c>
      <c r="H165" s="1">
        <f t="shared" si="1"/>
        <v>1.1687272843156629</v>
      </c>
      <c r="I165" s="1">
        <f t="shared" si="2"/>
        <v>1594.3333333333333</v>
      </c>
    </row>
    <row r="166" spans="3:9" x14ac:dyDescent="0.25">
      <c r="C166" s="55">
        <v>2010</v>
      </c>
      <c r="D166" s="1">
        <v>41</v>
      </c>
      <c r="E166" s="66">
        <v>1666</v>
      </c>
      <c r="F166" s="1">
        <f>$L$128+$L$129*D166</f>
        <v>1407.3325279371793</v>
      </c>
      <c r="G166" s="1">
        <f t="shared" si="0"/>
        <v>258.66747206282071</v>
      </c>
      <c r="H166" s="1">
        <f t="shared" si="1"/>
        <v>1.1837998247947603</v>
      </c>
      <c r="I166" s="1">
        <f t="shared" si="2"/>
        <v>1702</v>
      </c>
    </row>
    <row r="167" spans="3:9" x14ac:dyDescent="0.25">
      <c r="C167" s="55">
        <v>2011</v>
      </c>
      <c r="D167" s="1">
        <v>42</v>
      </c>
      <c r="E167" s="66">
        <v>1845</v>
      </c>
      <c r="F167" s="1">
        <f>$L$128+$L$129*D167</f>
        <v>1449.9326487466026</v>
      </c>
      <c r="G167" s="1">
        <f t="shared" si="0"/>
        <v>395.06735125339742</v>
      </c>
      <c r="H167" s="1">
        <f t="shared" si="1"/>
        <v>1.2724728983756</v>
      </c>
      <c r="I167" s="1">
        <f t="shared" si="2"/>
        <v>1906.6666666666667</v>
      </c>
    </row>
    <row r="168" spans="3:9" x14ac:dyDescent="0.25">
      <c r="C168" s="55">
        <v>2012</v>
      </c>
      <c r="D168" s="1">
        <v>43</v>
      </c>
      <c r="E168" s="66">
        <v>2209</v>
      </c>
      <c r="F168" s="1">
        <f>$L$128+$L$129*D168</f>
        <v>1492.5327695560256</v>
      </c>
      <c r="G168" s="1">
        <f t="shared" si="0"/>
        <v>716.46723044397436</v>
      </c>
      <c r="H168" s="1">
        <f t="shared" si="1"/>
        <v>1.4800345058132944</v>
      </c>
      <c r="I168" s="1"/>
    </row>
    <row r="169" spans="3:9" x14ac:dyDescent="0.25">
      <c r="C169" s="58">
        <v>2013</v>
      </c>
      <c r="D169" s="33">
        <v>44</v>
      </c>
      <c r="E169" s="33"/>
      <c r="F169" s="1">
        <f>$L$128+$L$129*D169</f>
        <v>1535.1328903654487</v>
      </c>
      <c r="G169" s="1"/>
      <c r="H169" s="1"/>
      <c r="I169" s="1"/>
    </row>
    <row r="170" spans="3:9" x14ac:dyDescent="0.25">
      <c r="C170" s="58">
        <v>2014</v>
      </c>
      <c r="D170" s="33">
        <v>45</v>
      </c>
      <c r="E170" s="33"/>
      <c r="F170" s="1">
        <f>$L$128+$L$129*D170</f>
        <v>1577.733011174872</v>
      </c>
      <c r="G170" s="1"/>
      <c r="H170" s="1"/>
      <c r="I170" s="1"/>
    </row>
    <row r="171" spans="3:9" x14ac:dyDescent="0.25">
      <c r="C171" s="58">
        <v>2015</v>
      </c>
      <c r="D171" s="33">
        <v>46</v>
      </c>
      <c r="E171" s="33"/>
      <c r="F171" s="1">
        <f>$L$128+$L$129*D171</f>
        <v>1620.3331319842951</v>
      </c>
      <c r="G171" s="1"/>
      <c r="H171" s="1"/>
      <c r="I171" s="1"/>
    </row>
    <row r="172" spans="3:9" x14ac:dyDescent="0.25">
      <c r="C172" s="58">
        <v>2016</v>
      </c>
      <c r="D172" s="33">
        <v>47</v>
      </c>
      <c r="E172" s="33"/>
      <c r="F172" s="1">
        <f>$L$128+$L$129*D172</f>
        <v>1662.9332527937183</v>
      </c>
      <c r="G172" s="1"/>
      <c r="H172" s="1"/>
      <c r="I172" s="1"/>
    </row>
  </sheetData>
  <mergeCells count="3">
    <mergeCell ref="K131:L131"/>
    <mergeCell ref="C8:C9"/>
    <mergeCell ref="D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Ensino Privado-Público</vt:lpstr>
      <vt:lpstr>Por Sexo</vt:lpstr>
      <vt:lpstr>subsistema de ensino</vt:lpstr>
      <vt:lpstr>Áreas de Educação e Formação</vt:lpstr>
      <vt:lpstr>Taxa de abondono precoce</vt:lpstr>
      <vt:lpstr>Doutoramentos</vt:lpstr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Patricio, Rui</cp:lastModifiedBy>
  <cp:lastPrinted>2014-05-08T16:12:15Z</cp:lastPrinted>
  <dcterms:created xsi:type="dcterms:W3CDTF">2014-05-08T15:20:53Z</dcterms:created>
  <dcterms:modified xsi:type="dcterms:W3CDTF">2014-05-21T21:08:54Z</dcterms:modified>
</cp:coreProperties>
</file>